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6.xml" ContentType="application/vnd.ms-excel.controlproperties+xml"/>
  <Override PartName="/xl/drawings/drawing5.xml" ContentType="application/vnd.openxmlformats-officedocument.drawing+xml"/>
  <Override PartName="/xl/ctrlProps/ctrlProp7.xml" ContentType="application/vnd.ms-excel.controlproperties+xml"/>
  <Override PartName="/xl/drawings/drawing6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drawings/drawing7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8.xml" ContentType="application/vnd.openxmlformats-officedocument.drawing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240" yWindow="75" windowWidth="20055" windowHeight="7935" tabRatio="528" activeTab="13"/>
  </bookViews>
  <sheets>
    <sheet name="LOGIKA" sheetId="1" r:id="rId1"/>
    <sheet name="KASUS1" sheetId="3" r:id="rId2"/>
    <sheet name="KASUS2" sheetId="4" r:id="rId3"/>
    <sheet name="KASUS3" sheetId="5" r:id="rId4"/>
    <sheet name="KASUS4" sheetId="16" r:id="rId5"/>
    <sheet name="KASUS5" sheetId="2" r:id="rId6"/>
    <sheet name="KASUS6" sheetId="6" r:id="rId7"/>
    <sheet name="KASUS7" sheetId="17" r:id="rId8"/>
    <sheet name="KASUS8" sheetId="7" r:id="rId9"/>
    <sheet name="KASUS9" sheetId="13" r:id="rId10"/>
    <sheet name="KASUS10" sheetId="8" r:id="rId11"/>
    <sheet name="KASUS11" sheetId="9" r:id="rId12"/>
    <sheet name="KASUS12" sheetId="10" r:id="rId13"/>
    <sheet name="KASUS13" sheetId="11" r:id="rId14"/>
  </sheets>
  <externalReferences>
    <externalReference r:id="rId15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localSheetId="7" hidden="1">#REF!</definedName>
    <definedName name="ACwvu.Japan_Capers_Ed_Pub." hidden="1">#REF!</definedName>
    <definedName name="ACwvu.KJP_CC." localSheetId="7" hidden="1">#REF!</definedName>
    <definedName name="ACwvu.KJP_CC." hidden="1">#REF!</definedName>
    <definedName name="anscount" hidden="1">4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hidden="1">[1]MASTER!#REF!</definedName>
    <definedName name="HTML_CodePage" hidden="1">1252</definedName>
    <definedName name="HTML_Control" localSheetId="7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Hujan" comment="Nama range hanya berlaku untuk digunakan pada tab sheet KASUS3." localSheetId="3">KASUS3!$C$7</definedName>
    <definedName name="ketek" hidden="1">[1]MASTER!#REF!</definedName>
    <definedName name="limcount" hidden="1">3</definedName>
    <definedName name="Mal" localSheetId="3">KASUS3!$D$9</definedName>
    <definedName name="Nonton" localSheetId="3">KASUS3!$D$8</definedName>
    <definedName name="Rwvu.CapersView." localSheetId="7" hidden="1">#REF!</definedName>
    <definedName name="Rwvu.CapersView." hidden="1">#REF!</definedName>
    <definedName name="Rwvu.Japan_Capers_Ed_Pub." localSheetId="7" hidden="1">#REF!</definedName>
    <definedName name="Rwvu.Japan_Capers_Ed_Pub." hidden="1">#REF!</definedName>
    <definedName name="Rwvu.KJP_CC." localSheetId="7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localSheetId="7" hidden="1">#REF!</definedName>
    <definedName name="Swvu.Japan_Capers_Ed_Pub." hidden="1">#REF!</definedName>
    <definedName name="Swvu.KJP_CC." localSheetId="7" hidden="1">#REF!</definedName>
    <definedName name="Swvu.KJP_CC." hidden="1">#REF!</definedName>
    <definedName name="trte" localSheetId="7" hidden="1">{#N/A,#N/A,FALSE,"PRJCTED QTRLY $'s"}</definedName>
    <definedName name="trte" hidden="1">{#N/A,#N/A,FALSE,"PRJCTED QTRLY $'s"}</definedName>
    <definedName name="v" localSheetId="7" hidden="1">{"'PRODUCTIONCOST SHEET'!$B$3:$G$48"}</definedName>
    <definedName name="v" hidden="1">{"'PRODUCTIONCOST SHEET'!$B$3:$G$48"}</definedName>
    <definedName name="vvv" localSheetId="7" hidden="1">{"Japan_Capers_Ed_Pub",#N/A,FALSE,"DI 2 YEAR MASTER SCHEDULE"}</definedName>
    <definedName name="vvv" hidden="1">{"Japan_Capers_Ed_Pub",#N/A,FALSE,"DI 2 YEAR MASTER SCHEDULE"}</definedName>
    <definedName name="vvvv" localSheetId="7" hidden="1">{#N/A,#N/A,FALSE,"PRJCTED MNTHLY QTY's"}</definedName>
    <definedName name="vvvv" hidden="1">{#N/A,#N/A,FALSE,"PRJCTED MNTHLY QTY's"}</definedName>
    <definedName name="WARNA">KASUS11!$K$10:$L$18</definedName>
    <definedName name="wrn.CapersPlotter." localSheetId="7" hidden="1">{#N/A,#N/A,FALSE,"DI 2 YEAR MASTER SCHEDULE"}</definedName>
    <definedName name="wrn.CapersPlotter." hidden="1">{#N/A,#N/A,FALSE,"DI 2 YEAR MASTER SCHEDULE"}</definedName>
    <definedName name="wrn.Edutainment._.Priority._.List." localSheetId="7" hidden="1">{#N/A,#N/A,FALSE,"DI 2 YEAR MASTER SCHEDULE"}</definedName>
    <definedName name="wrn.Edutainment._.Priority._.List." hidden="1">{#N/A,#N/A,FALSE,"DI 2 YEAR MASTER SCHEDULE"}</definedName>
    <definedName name="wrn.Japan_Capers_Ed._.Pub." localSheetId="7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7" hidden="1">{#N/A,#N/A,FALSE,"DI 2 YEAR MASTER SCHEDULE"}</definedName>
    <definedName name="wrn.Priority._.list." hidden="1">{#N/A,#N/A,FALSE,"DI 2 YEAR MASTER SCHEDULE"}</definedName>
    <definedName name="wrn.Prjcted._.Mnthly._.Qtys." localSheetId="7" hidden="1">{#N/A,#N/A,FALSE,"PRJCTED MNTHLY QTY's"}</definedName>
    <definedName name="wrn.Prjcted._.Mnthly._.Qtys." hidden="1">{#N/A,#N/A,FALSE,"PRJCTED MNTHLY QTY's"}</definedName>
    <definedName name="wrn.Prjcted._.Qtrly._.Dollars." localSheetId="7" hidden="1">{#N/A,#N/A,FALSE,"PRJCTED QTRLY $'s"}</definedName>
    <definedName name="wrn.Prjcted._.Qtrly._.Dollars." hidden="1">{#N/A,#N/A,FALSE,"PRJCTED QTRLY $'s"}</definedName>
    <definedName name="wrn.Prjcted._.Qtrly._.Qtys." localSheetId="7" hidden="1">{#N/A,#N/A,FALSE,"PRJCTED QTRLY QTY's"}</definedName>
    <definedName name="wrn.Prjcted._.Qtrly._.Qtys." hidden="1">{#N/A,#N/A,FALSE,"PRJCTED QTRLY QTY's"}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7" hidden="1">{"'PRODUCTIONCOST SHEET'!$B$3:$G$48"}</definedName>
    <definedName name="X" hidden="1">{"'PRODUCTIONCOST SHEET'!$B$3:$G$48"}</definedName>
    <definedName name="XDDDD" hidden="1">[1]MASTER!#REF!</definedName>
    <definedName name="XXX" localSheetId="7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7" hidden="1">#REF!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F20" i="11" l="1"/>
  <c r="G20" i="11" s="1"/>
  <c r="F21" i="11"/>
  <c r="G21" i="11" s="1"/>
  <c r="F22" i="11"/>
  <c r="G22" i="11" s="1"/>
  <c r="F23" i="11"/>
  <c r="G23" i="11" s="1"/>
  <c r="F24" i="11"/>
  <c r="G24" i="11"/>
  <c r="F21" i="10"/>
  <c r="F22" i="10"/>
  <c r="F23" i="10"/>
  <c r="F24" i="10"/>
  <c r="F25" i="10"/>
  <c r="F11" i="17"/>
  <c r="F5" i="17"/>
  <c r="O8" i="7"/>
  <c r="G11" i="10"/>
  <c r="O5" i="7"/>
  <c r="I27" i="7"/>
  <c r="O7" i="7"/>
  <c r="D8" i="8"/>
  <c r="O6" i="7"/>
  <c r="K6" i="13"/>
  <c r="H10" i="11"/>
  <c r="F16" i="17" l="1"/>
  <c r="I15" i="6"/>
  <c r="I16" i="6"/>
  <c r="I17" i="6"/>
  <c r="I18" i="6"/>
  <c r="I19" i="6"/>
  <c r="I20" i="6"/>
  <c r="I21" i="6"/>
  <c r="D17" i="6"/>
  <c r="D16" i="6"/>
  <c r="D15" i="6"/>
  <c r="F4" i="17"/>
  <c r="E19" i="17"/>
  <c r="I9" i="2"/>
  <c r="E14" i="17"/>
  <c r="E9" i="2"/>
  <c r="E7" i="17"/>
  <c r="J16" i="16" l="1"/>
  <c r="G16" i="16"/>
  <c r="B16" i="16"/>
  <c r="J15" i="16"/>
  <c r="G15" i="16"/>
  <c r="B15" i="16"/>
  <c r="J14" i="16"/>
  <c r="G14" i="16"/>
  <c r="B14" i="16"/>
  <c r="G7" i="16"/>
  <c r="G8" i="16" s="1"/>
  <c r="G9" i="16" s="1"/>
  <c r="G10" i="16" s="1"/>
  <c r="G11" i="16" s="1"/>
  <c r="G12" i="16" s="1"/>
  <c r="G13" i="16" s="1"/>
  <c r="B7" i="16"/>
  <c r="B8" i="16" s="1"/>
  <c r="B9" i="16" s="1"/>
  <c r="B10" i="16" s="1"/>
  <c r="B11" i="16" s="1"/>
  <c r="B12" i="16" s="1"/>
  <c r="B13" i="16" s="1"/>
  <c r="G6" i="16"/>
  <c r="B6" i="16"/>
  <c r="J5" i="16"/>
  <c r="J6" i="16" s="1"/>
  <c r="J7" i="16" s="1"/>
  <c r="J8" i="16" s="1"/>
  <c r="J9" i="16" s="1"/>
  <c r="J10" i="16" s="1"/>
  <c r="J11" i="16" s="1"/>
  <c r="J12" i="16" s="1"/>
  <c r="J13" i="16" s="1"/>
  <c r="H5" i="16"/>
  <c r="E5" i="16"/>
  <c r="E6" i="16" s="1"/>
  <c r="E7" i="16" s="1"/>
  <c r="E8" i="16" s="1"/>
  <c r="E9" i="16" s="1"/>
  <c r="E10" i="16" s="1"/>
  <c r="E11" i="16" s="1"/>
  <c r="E12" i="16" s="1"/>
  <c r="E13" i="16" s="1"/>
  <c r="E14" i="16" s="1"/>
  <c r="E15" i="16" s="1"/>
  <c r="E16" i="16" s="1"/>
  <c r="C13" i="5"/>
  <c r="I14" i="4"/>
  <c r="I15" i="4"/>
  <c r="I16" i="4"/>
  <c r="I17" i="4"/>
  <c r="I13" i="4"/>
  <c r="K6" i="16"/>
  <c r="J13" i="4"/>
  <c r="D13" i="4"/>
  <c r="D13" i="5"/>
  <c r="H12" i="3"/>
  <c r="H6" i="13" l="1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5" i="13"/>
  <c r="C17" i="5" l="1"/>
  <c r="C16" i="5"/>
  <c r="C15" i="5"/>
  <c r="C14" i="5"/>
  <c r="G7" i="3"/>
  <c r="G6" i="3"/>
  <c r="G12" i="3"/>
  <c r="G21" i="3"/>
  <c r="G20" i="3"/>
  <c r="G19" i="3"/>
  <c r="G18" i="3"/>
  <c r="G17" i="3"/>
  <c r="G16" i="3"/>
  <c r="G15" i="3"/>
  <c r="G14" i="3"/>
  <c r="G13" i="3"/>
  <c r="C19" i="8" l="1"/>
  <c r="C18" i="8"/>
  <c r="B17" i="8"/>
  <c r="C17" i="8" s="1"/>
  <c r="C16" i="8"/>
  <c r="C15" i="8"/>
  <c r="K25" i="7" l="1"/>
  <c r="L25" i="7"/>
  <c r="K26" i="7"/>
  <c r="L26" i="7"/>
  <c r="H25" i="7"/>
  <c r="I25" i="7"/>
  <c r="H26" i="7"/>
  <c r="I26" i="7"/>
  <c r="C8" i="8"/>
  <c r="B13" i="8"/>
  <c r="F11" i="11"/>
  <c r="G11" i="11" s="1"/>
  <c r="F12" i="11"/>
  <c r="G12" i="11" s="1"/>
  <c r="F13" i="11"/>
  <c r="G13" i="11" s="1"/>
  <c r="F14" i="11"/>
  <c r="G14" i="11" s="1"/>
  <c r="F15" i="11"/>
  <c r="G15" i="11" s="1"/>
  <c r="F16" i="11"/>
  <c r="G16" i="11" s="1"/>
  <c r="F17" i="11"/>
  <c r="G17" i="11" s="1"/>
  <c r="F18" i="11"/>
  <c r="G18" i="11" s="1"/>
  <c r="F19" i="11"/>
  <c r="G19" i="11" s="1"/>
  <c r="F10" i="11"/>
  <c r="G10" i="11" s="1"/>
  <c r="E8" i="10"/>
  <c r="F13" i="10" s="1"/>
  <c r="F8" i="9"/>
  <c r="F7" i="9"/>
  <c r="C13" i="8"/>
  <c r="C12" i="8"/>
  <c r="C11" i="8"/>
  <c r="B10" i="8"/>
  <c r="C10" i="8" s="1"/>
  <c r="C9" i="8"/>
  <c r="C14" i="8"/>
  <c r="H24" i="7"/>
  <c r="I24" i="7"/>
  <c r="K24" i="7"/>
  <c r="L24" i="7"/>
  <c r="H20" i="7"/>
  <c r="I20" i="7"/>
  <c r="K20" i="7"/>
  <c r="L20" i="7"/>
  <c r="H21" i="7"/>
  <c r="I21" i="7"/>
  <c r="K21" i="7"/>
  <c r="L21" i="7"/>
  <c r="H22" i="7"/>
  <c r="I22" i="7"/>
  <c r="K22" i="7"/>
  <c r="L22" i="7"/>
  <c r="H23" i="7"/>
  <c r="I23" i="7"/>
  <c r="K23" i="7"/>
  <c r="L23" i="7"/>
  <c r="L5" i="7"/>
  <c r="K5" i="7"/>
  <c r="I5" i="7"/>
  <c r="H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7" i="6"/>
  <c r="I8" i="6"/>
  <c r="I9" i="6"/>
  <c r="I10" i="6"/>
  <c r="I11" i="6"/>
  <c r="I12" i="6"/>
  <c r="I13" i="6"/>
  <c r="I14" i="6"/>
  <c r="D8" i="6"/>
  <c r="D9" i="6"/>
  <c r="D10" i="6"/>
  <c r="D11" i="6"/>
  <c r="D12" i="6"/>
  <c r="D13" i="6"/>
  <c r="D14" i="6"/>
  <c r="D18" i="6"/>
  <c r="D19" i="6"/>
  <c r="D20" i="6"/>
  <c r="D21" i="6"/>
  <c r="D7" i="6"/>
  <c r="H9" i="2"/>
  <c r="H10" i="2"/>
  <c r="H11" i="2"/>
  <c r="H12" i="2"/>
  <c r="H13" i="2"/>
  <c r="H14" i="2"/>
  <c r="H15" i="2"/>
  <c r="H16" i="2"/>
  <c r="H17" i="2"/>
  <c r="H18" i="2"/>
  <c r="H19" i="2"/>
  <c r="H20" i="2"/>
  <c r="D9" i="2"/>
  <c r="C13" i="4"/>
  <c r="C14" i="4"/>
  <c r="C15" i="4"/>
  <c r="C16" i="4"/>
  <c r="C17" i="4"/>
  <c r="D10" i="2"/>
  <c r="D11" i="2"/>
  <c r="D12" i="2"/>
  <c r="D13" i="2"/>
  <c r="D14" i="2"/>
  <c r="D15" i="2"/>
  <c r="D16" i="2"/>
  <c r="D17" i="2"/>
  <c r="D18" i="2"/>
  <c r="D19" i="2"/>
  <c r="D20" i="2"/>
  <c r="C4" i="1"/>
  <c r="D7" i="1"/>
  <c r="B11" i="1" s="1"/>
  <c r="D9" i="1"/>
  <c r="D8" i="1"/>
  <c r="J8" i="1" s="1"/>
  <c r="G4" i="1"/>
  <c r="I22" i="9" l="1"/>
  <c r="I20" i="9"/>
  <c r="I18" i="9"/>
  <c r="I16" i="9"/>
  <c r="I14" i="9"/>
  <c r="I12" i="9"/>
  <c r="I21" i="9"/>
  <c r="I19" i="9"/>
  <c r="I17" i="9"/>
  <c r="I15" i="9"/>
  <c r="I13" i="9"/>
  <c r="I11" i="9"/>
  <c r="F11" i="9"/>
  <c r="F11" i="10"/>
  <c r="F21" i="9"/>
  <c r="C11" i="9"/>
  <c r="F20" i="10"/>
  <c r="F18" i="10"/>
  <c r="F16" i="10"/>
  <c r="F14" i="10"/>
  <c r="F12" i="10"/>
  <c r="F19" i="10"/>
  <c r="F17" i="10"/>
  <c r="F15" i="10"/>
  <c r="C12" i="9"/>
  <c r="C14" i="9"/>
  <c r="C16" i="9"/>
  <c r="C18" i="9"/>
  <c r="C20" i="9"/>
  <c r="C22" i="9"/>
  <c r="F12" i="9"/>
  <c r="F14" i="9"/>
  <c r="F16" i="9"/>
  <c r="F18" i="9"/>
  <c r="F20" i="9"/>
  <c r="F22" i="9"/>
  <c r="C13" i="9"/>
  <c r="C15" i="9"/>
  <c r="C17" i="9"/>
  <c r="C19" i="9"/>
  <c r="C21" i="9"/>
  <c r="F13" i="9"/>
  <c r="F15" i="9"/>
  <c r="F17" i="9"/>
  <c r="F19" i="9"/>
  <c r="J9" i="1"/>
  <c r="D11" i="1"/>
  <c r="J10" i="1"/>
  <c r="B12" i="1"/>
  <c r="D10" i="1"/>
</calcChain>
</file>

<file path=xl/sharedStrings.xml><?xml version="1.0" encoding="utf-8"?>
<sst xmlns="http://schemas.openxmlformats.org/spreadsheetml/2006/main" count="366" uniqueCount="162">
  <si>
    <t xml:space="preserve">Jika syarat </t>
  </si>
  <si>
    <t xml:space="preserve">yang dijalankan </t>
  </si>
  <si>
    <t>Contoh:</t>
  </si>
  <si>
    <t>Apa yang akan dibeli</t>
  </si>
  <si>
    <t>Berapa harganya?</t>
  </si>
  <si>
    <t>Punya uang berapa?</t>
  </si>
  <si>
    <t>Syarat terpenuhi?</t>
  </si>
  <si>
    <t>LOGIKA FUNGSI IF</t>
  </si>
  <si>
    <t>Mengurai logika fungsi IF</t>
  </si>
  <si>
    <t>Apa syaratnya</t>
  </si>
  <si>
    <t>Perintah A</t>
  </si>
  <si>
    <t>Perintah B</t>
  </si>
  <si>
    <t>Bentuk Fungsi: =IF(syarat;perintah_A;perintah_B)</t>
  </si>
  <si>
    <t>Kelulusan Ujian</t>
  </si>
  <si>
    <t>No</t>
  </si>
  <si>
    <t>Nilai</t>
  </si>
  <si>
    <t>Keterangan</t>
  </si>
  <si>
    <t>Syarat kelulusan nilai terkecil 60</t>
  </si>
  <si>
    <t>IF - ANGKA dan TEKS</t>
  </si>
  <si>
    <t>IF - TEKS</t>
  </si>
  <si>
    <t>syarat dan perintah berupa teks</t>
  </si>
  <si>
    <t>Kondisi</t>
  </si>
  <si>
    <t>Aktivitas</t>
  </si>
  <si>
    <t>Syarat</t>
  </si>
  <si>
    <t>A</t>
  </si>
  <si>
    <t>B</t>
  </si>
  <si>
    <t>A (perintah A)</t>
  </si>
  <si>
    <t>B (perintah B)</t>
  </si>
  <si>
    <t>Ketentuan</t>
  </si>
  <si>
    <t>data berupa teks, diapit tanda "...."</t>
  </si>
  <si>
    <t>Fungsi IF</t>
  </si>
  <si>
    <t>syarat dan perintah berupa teks mengacu ke alamat sel</t>
  </si>
  <si>
    <t>referensi sel tidak perlu diapit tanda " "</t>
  </si>
  <si>
    <t>&lt;&lt; referensi sel</t>
  </si>
  <si>
    <t xml:space="preserve">Catatan: </t>
  </si>
  <si>
    <t>- tanda $ digunakan untuk mengunci alamat sel</t>
  </si>
  <si>
    <t>nama range tidak perlu diapit tanda " "</t>
  </si>
  <si>
    <t>Ketentuan :</t>
  </si>
  <si>
    <t>angka tidak perlu diapit "..."</t>
  </si>
  <si>
    <t>&lt;&lt; sel referensi</t>
  </si>
  <si>
    <t>=IF(C7&gt;=E$3;"Lulus";"Tidak Lulus")</t>
  </si>
  <si>
    <t>=IF(H7&lt;E$3;"Tidak Lulus";"Lulus")</t>
  </si>
  <si>
    <t>IF BERTINGKAT</t>
  </si>
  <si>
    <t>Penilaian Ujian</t>
  </si>
  <si>
    <t>Huruf</t>
  </si>
  <si>
    <t>0 - 59</t>
  </si>
  <si>
    <t>60 - 69</t>
  </si>
  <si>
    <t>70 - 85</t>
  </si>
  <si>
    <t>96 - 100</t>
  </si>
  <si>
    <t>E</t>
  </si>
  <si>
    <t>D</t>
  </si>
  <si>
    <t>C</t>
  </si>
  <si>
    <t>Tidak Lulus</t>
  </si>
  <si>
    <t>Mengulang</t>
  </si>
  <si>
    <t>Lulus</t>
  </si>
  <si>
    <t>Fungsi IF  = jumlah perintah - 1</t>
  </si>
  <si>
    <t>86 - 95</t>
  </si>
  <si>
    <t>Sel</t>
  </si>
  <si>
    <t>Fungsi</t>
  </si>
  <si>
    <t>H5</t>
  </si>
  <si>
    <t>I5</t>
  </si>
  <si>
    <t>K5</t>
  </si>
  <si>
    <t>L5</t>
  </si>
  <si>
    <t>IFERROR</t>
  </si>
  <si>
    <t>OR</t>
  </si>
  <si>
    <t>- OR berarti ATAU, fungsi ini tidak bisa digunakan sendiri</t>
  </si>
  <si>
    <t xml:space="preserve">Warna </t>
  </si>
  <si>
    <t>utama</t>
  </si>
  <si>
    <t>alternatif</t>
  </si>
  <si>
    <t>merah</t>
  </si>
  <si>
    <t>kuning</t>
  </si>
  <si>
    <t>hijau</t>
  </si>
  <si>
    <t>biru</t>
  </si>
  <si>
    <t>hitam</t>
  </si>
  <si>
    <t>putih</t>
  </si>
  <si>
    <t>coklat</t>
  </si>
  <si>
    <t>abu-abu</t>
  </si>
  <si>
    <t>oranye</t>
  </si>
  <si>
    <t>Warna</t>
  </si>
  <si>
    <t>Dipilih</t>
  </si>
  <si>
    <t>- biasanya digunakan dengan fungsi lain, misal IF</t>
  </si>
  <si>
    <t>AND</t>
  </si>
  <si>
    <t>- AND berarti DAN, fungsi ini tidak bisa digunakan sendiri</t>
  </si>
  <si>
    <t>- berarti semua syarat harus terpenuhi</t>
  </si>
  <si>
    <t>- berarti salah satu syarat harus terpenuhi</t>
  </si>
  <si>
    <t>Seleksi Administratif Karyawan</t>
  </si>
  <si>
    <t>No.</t>
  </si>
  <si>
    <t>Syarat IP minimum</t>
  </si>
  <si>
    <t>Batas tahun lulus</t>
  </si>
  <si>
    <t>Nama</t>
  </si>
  <si>
    <t>IP</t>
  </si>
  <si>
    <t>Thn Lulus</t>
  </si>
  <si>
    <t>F</t>
  </si>
  <si>
    <t>G</t>
  </si>
  <si>
    <t>H</t>
  </si>
  <si>
    <t>I</t>
  </si>
  <si>
    <t>J</t>
  </si>
  <si>
    <t>NOT</t>
  </si>
  <si>
    <t>- NOT berarti TIDAK, fungsi ini tidak bisa digunakan sendiri</t>
  </si>
  <si>
    <t>- jika nilai yang diuji salah, menghasilkan logika TRUE (benar)</t>
  </si>
  <si>
    <t>Batas nilai rata-rata</t>
  </si>
  <si>
    <t>Nilai 1</t>
  </si>
  <si>
    <t>Nilai 2</t>
  </si>
  <si>
    <t>Rata-rata</t>
  </si>
  <si>
    <t>- IFERROR berarti JIKA TERJADI KESALAHAN</t>
  </si>
  <si>
    <t>- ketika Excel menemukan pesan kesalahan, selanjutnya dapat</t>
  </si>
  <si>
    <t>diikuti komentar</t>
  </si>
  <si>
    <t>Data</t>
  </si>
  <si>
    <t>Hasil</t>
  </si>
  <si>
    <t xml:space="preserve"> Jumlah huruf </t>
  </si>
  <si>
    <t xml:space="preserve"> Jumlah keterangan</t>
  </si>
  <si>
    <t>Microsoft eXcel</t>
  </si>
  <si>
    <t>eXcel</t>
  </si>
  <si>
    <t>Republik Indonesia</t>
  </si>
  <si>
    <t>- karena rumus disalin ke bawah, $ ditempatkan di depan posisi baris</t>
  </si>
  <si>
    <t>Hujan</t>
  </si>
  <si>
    <t>pergi ke mal</t>
  </si>
  <si>
    <t>menonton TV</t>
  </si>
  <si>
    <t>Tidak Hujan</t>
  </si>
  <si>
    <t>syarat dan perintah berupa teks mengacu nama range</t>
  </si>
  <si>
    <t>Belajar Praktis</t>
  </si>
  <si>
    <t>IFS</t>
  </si>
  <si>
    <t>Penyusunan Fungsi</t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</si>
  <si>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Hujan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</si>
  <si>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Nonton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</si>
  <si>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Mal</t>
    </r>
  </si>
  <si>
    <t>Data Penjualan</t>
  </si>
  <si>
    <t>Bulan</t>
  </si>
  <si>
    <t>Unit</t>
  </si>
  <si>
    <t>Kumulatif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</si>
  <si>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</si>
  <si>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</si>
  <si>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</si>
  <si>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</si>
  <si>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</si>
  <si>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</si>
  <si>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</si>
  <si>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</si>
  <si>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</si>
  <si>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IF - TEKS (&lt;&gt;) dan RUMUS</t>
  </si>
  <si>
    <t>Rencana Liburan</t>
  </si>
  <si>
    <t>Uang</t>
  </si>
  <si>
    <t>Liburan/hiburan</t>
  </si>
  <si>
    <t>sampai dengan 50.000</t>
  </si>
  <si>
    <t>ke Mal</t>
  </si>
  <si>
    <t>Liburan atau Hiburan</t>
  </si>
  <si>
    <t>sampai dengan 150.000</t>
  </si>
  <si>
    <t>jalan-jalan naik KRL/MRT</t>
  </si>
  <si>
    <t>sampai dengan 500.000</t>
  </si>
  <si>
    <t>ke Taman Safari Bogor</t>
  </si>
  <si>
    <t>diatas (&gt;) 500.000</t>
  </si>
  <si>
    <t>ke Bandung</t>
  </si>
  <si>
    <t>`</t>
  </si>
  <si>
    <t>Cara lain:</t>
  </si>
  <si>
    <t>Fungsi pada sel F11 adalah,</t>
  </si>
  <si>
    <t>Fungsi pada sel F16 adalah,</t>
  </si>
  <si>
    <t>K</t>
  </si>
  <si>
    <t>L</t>
  </si>
  <si>
    <t>M</t>
  </si>
  <si>
    <t xml:space="preserve">N </t>
  </si>
  <si>
    <t>O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</si>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</sst>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\ &quot;perintah &quot;"/>
    <numFmt numFmtId="165" formatCode="#,##0\ \ "/>
    <numFmt numFmtId="166" formatCode="&quot;Rp &quot;#,##0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74ACF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74AC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074ACF"/>
      <name val="Calibri"/>
      <family val="2"/>
      <scheme val="minor"/>
    </font>
    <font>
      <b/>
      <sz val="12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74AC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rgb="FF2306D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color rgb="FF2306D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CC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2" fillId="3" borderId="0" xfId="0" applyFont="1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37" fontId="0" fillId="4" borderId="1" xfId="0" applyNumberForma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vertical="center"/>
    </xf>
    <xf numFmtId="0" fontId="0" fillId="4" borderId="3" xfId="0" applyFill="1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3"/>
    </xf>
    <xf numFmtId="0" fontId="2" fillId="3" borderId="5" xfId="0" applyFont="1" applyFill="1" applyBorder="1" applyAlignment="1">
      <alignment horizontal="left" vertical="center" indent="3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 vertical="center" indent="1"/>
    </xf>
    <xf numFmtId="0" fontId="0" fillId="4" borderId="4" xfId="0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2" fillId="6" borderId="3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quotePrefix="1" applyAlignment="1">
      <alignment horizontal="left" vertical="center" indent="3"/>
    </xf>
    <xf numFmtId="0" fontId="10" fillId="0" borderId="0" xfId="0" applyFont="1" applyAlignment="1">
      <alignment horizontal="left" vertical="center" indent="1"/>
    </xf>
    <xf numFmtId="0" fontId="0" fillId="4" borderId="0" xfId="0" quotePrefix="1" applyFill="1" applyAlignment="1">
      <alignment horizontal="left" vertical="center" indent="1"/>
    </xf>
    <xf numFmtId="0" fontId="2" fillId="6" borderId="0" xfId="0" applyFont="1" applyFill="1" applyAlignment="1">
      <alignment horizontal="left" vertical="center" indent="1"/>
    </xf>
    <xf numFmtId="0" fontId="12" fillId="4" borderId="1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0" xfId="0" quotePrefix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2" fontId="0" fillId="4" borderId="4" xfId="0" applyNumberForma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2" xfId="0" applyFill="1" applyBorder="1" applyAlignment="1">
      <alignment horizontal="left" vertical="center" indent="1"/>
    </xf>
    <xf numFmtId="1" fontId="0" fillId="4" borderId="4" xfId="0" applyNumberFormat="1" applyFill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quotePrefix="1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left" vertical="center" indent="1"/>
    </xf>
    <xf numFmtId="0" fontId="13" fillId="4" borderId="4" xfId="0" applyFont="1" applyFill="1" applyBorder="1" applyAlignment="1">
      <alignment horizontal="left" vertical="center" indent="1"/>
    </xf>
    <xf numFmtId="0" fontId="14" fillId="4" borderId="0" xfId="0" applyFont="1" applyFill="1" applyAlignment="1">
      <alignment horizontal="left" vertical="center" indent="1"/>
    </xf>
    <xf numFmtId="0" fontId="13" fillId="4" borderId="4" xfId="0" quotePrefix="1" applyFont="1" applyFill="1" applyBorder="1" applyAlignment="1">
      <alignment horizontal="left" vertical="center" indent="1"/>
    </xf>
    <xf numFmtId="0" fontId="15" fillId="0" borderId="0" xfId="0" applyFont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7" borderId="4" xfId="0" quotePrefix="1" applyFill="1" applyBorder="1" applyAlignment="1">
      <alignment horizontal="center" vertical="center"/>
    </xf>
    <xf numFmtId="0" fontId="0" fillId="7" borderId="0" xfId="0" quotePrefix="1" applyFill="1" applyAlignment="1">
      <alignment horizontal="left" vertical="center" indent="1"/>
    </xf>
    <xf numFmtId="164" fontId="0" fillId="7" borderId="1" xfId="0" applyNumberFormat="1" applyFill="1" applyBorder="1" applyAlignment="1">
      <alignment horizontal="left" vertical="center" indent="1"/>
    </xf>
    <xf numFmtId="0" fontId="2" fillId="6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4" borderId="0" xfId="0" applyFill="1" applyAlignment="1">
      <alignment horizontal="left" vertical="center" indent="2"/>
    </xf>
    <xf numFmtId="0" fontId="2" fillId="9" borderId="0" xfId="0" applyFont="1" applyFill="1" applyAlignment="1">
      <alignment horizontal="center" vertical="center"/>
    </xf>
    <xf numFmtId="0" fontId="2" fillId="8" borderId="2" xfId="0" applyFont="1" applyFill="1" applyBorder="1" applyAlignment="1">
      <alignment horizontal="left" vertical="center" indent="1"/>
    </xf>
    <xf numFmtId="2" fontId="0" fillId="4" borderId="1" xfId="0" applyNumberForma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/>
    </xf>
    <xf numFmtId="164" fontId="0" fillId="0" borderId="1" xfId="0" applyNumberFormat="1" applyFill="1" applyBorder="1" applyAlignment="1">
      <alignment horizontal="left" vertical="center" indent="1"/>
    </xf>
    <xf numFmtId="0" fontId="0" fillId="4" borderId="1" xfId="0" applyFill="1" applyBorder="1" applyAlignment="1">
      <alignment vertical="center"/>
    </xf>
    <xf numFmtId="0" fontId="0" fillId="7" borderId="1" xfId="0" quotePrefix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quotePrefix="1" applyFont="1" applyAlignment="1">
      <alignment horizontal="left" vertical="center" indent="1"/>
    </xf>
    <xf numFmtId="0" fontId="17" fillId="0" borderId="0" xfId="0" applyFont="1" applyAlignment="1">
      <alignment vertical="center"/>
    </xf>
    <xf numFmtId="0" fontId="2" fillId="6" borderId="4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0" fontId="2" fillId="10" borderId="2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left" vertical="center" indent="1"/>
    </xf>
    <xf numFmtId="166" fontId="0" fillId="4" borderId="3" xfId="0" applyNumberFormat="1" applyFill="1" applyBorder="1" applyAlignment="1">
      <alignment horizontal="left" vertical="center" indent="1"/>
    </xf>
    <xf numFmtId="0" fontId="2" fillId="10" borderId="0" xfId="0" applyFont="1" applyFill="1" applyAlignment="1">
      <alignment horizontal="center" vertical="center"/>
    </xf>
    <xf numFmtId="165" fontId="0" fillId="4" borderId="0" xfId="0" applyNumberFormat="1" applyFill="1" applyAlignment="1">
      <alignment vertical="center"/>
    </xf>
    <xf numFmtId="0" fontId="20" fillId="7" borderId="0" xfId="0" quotePrefix="1" applyFont="1" applyFill="1" applyAlignment="1">
      <alignment horizontal="left" vertical="center" indent="1"/>
    </xf>
    <xf numFmtId="0" fontId="9" fillId="0" borderId="0" xfId="0" applyFont="1" applyAlignment="1">
      <alignment horizontal="right" vertical="center"/>
    </xf>
    <xf numFmtId="165" fontId="0" fillId="7" borderId="0" xfId="0" applyNumberFormat="1" applyFill="1" applyAlignment="1">
      <alignment vertical="center"/>
    </xf>
    <xf numFmtId="0" fontId="5" fillId="0" borderId="0" xfId="0" applyFont="1" applyAlignment="1"/>
    <xf numFmtId="0" fontId="18" fillId="0" borderId="0" xfId="0" applyFont="1" applyAlignment="1">
      <alignment vertical="center"/>
    </xf>
    <xf numFmtId="0" fontId="0" fillId="12" borderId="0" xfId="0" applyFill="1" applyAlignment="1">
      <alignment horizontal="center" vertical="center"/>
    </xf>
    <xf numFmtId="0" fontId="0" fillId="12" borderId="0" xfId="0" applyFill="1" applyAlignment="1">
      <alignment horizontal="left" vertical="center"/>
    </xf>
    <xf numFmtId="0" fontId="2" fillId="13" borderId="0" xfId="0" applyFont="1" applyFill="1" applyAlignment="1">
      <alignment horizontal="left" vertical="center" indent="1"/>
    </xf>
    <xf numFmtId="0" fontId="2" fillId="13" borderId="0" xfId="0" applyFont="1" applyFill="1" applyAlignment="1">
      <alignment horizontal="left" vertical="center"/>
    </xf>
    <xf numFmtId="0" fontId="1" fillId="13" borderId="0" xfId="0" applyFont="1" applyFill="1" applyAlignment="1">
      <alignment horizontal="left" vertical="center"/>
    </xf>
    <xf numFmtId="0" fontId="0" fillId="13" borderId="0" xfId="0" applyFill="1" applyAlignment="1">
      <alignment horizontal="left" vertical="center"/>
    </xf>
    <xf numFmtId="0" fontId="0" fillId="0" borderId="0" xfId="0" applyAlignment="1"/>
    <xf numFmtId="0" fontId="4" fillId="2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6" borderId="2" xfId="0" quotePrefix="1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 wrapText="1"/>
    </xf>
    <xf numFmtId="0" fontId="21" fillId="7" borderId="0" xfId="0" applyFont="1" applyFill="1" applyAlignment="1">
      <alignment horizontal="center" vertical="center" wrapText="1"/>
    </xf>
    <xf numFmtId="0" fontId="13" fillId="11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</dxfs>
  <tableStyles count="0" defaultTableStyle="TableStyleMedium9" defaultPivotStyle="PivotStyleLight16"/>
  <colors>
    <mruColors>
      <color rgb="FF2306D0"/>
      <color rgb="FF074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croll" dx="16" fmlaLink="$A$4" horiz="1" max="2" min="1" page="10" val="2"/>
</file>

<file path=xl/ctrlProps/ctrlProp10.xml><?xml version="1.0" encoding="utf-8"?>
<formControlPr xmlns="http://schemas.microsoft.com/office/spreadsheetml/2009/9/main" objectType="Scroll" dx="16" fmlaLink="$F$8" horiz="1" inc="5" max="325" min="275" page="10" val="300"/>
</file>

<file path=xl/ctrlProps/ctrlProp11.xml><?xml version="1.0" encoding="utf-8"?>
<formControlPr xmlns="http://schemas.microsoft.com/office/spreadsheetml/2009/9/main" objectType="Scroll" dx="16" fmlaLink="$E$9" horiz="1" max="2016" min="2012" page="10" val="2012"/>
</file>

<file path=xl/ctrlProps/ctrlProp12.xml><?xml version="1.0" encoding="utf-8"?>
<formControlPr xmlns="http://schemas.microsoft.com/office/spreadsheetml/2009/9/main" objectType="Scroll" dx="16" fmlaLink="$E$8" horiz="1" inc="5" max="80" min="60" page="10" val="80"/>
</file>

<file path=xl/ctrlProps/ctrlProp2.xml><?xml version="1.0" encoding="utf-8"?>
<formControlPr xmlns="http://schemas.microsoft.com/office/spreadsheetml/2009/9/main" objectType="Scroll" dx="16" fmlaLink="$A$7" horiz="1" max="5" min="1" page="10"/>
</file>

<file path=xl/ctrlProps/ctrlProp3.xml><?xml version="1.0" encoding="utf-8"?>
<formControlPr xmlns="http://schemas.microsoft.com/office/spreadsheetml/2009/9/main" objectType="Scroll" dx="16" fmlaLink="$A$8" horiz="1" inc="25" max="7500" min="250" page="10" val="500"/>
</file>

<file path=xl/ctrlProps/ctrlProp4.xml><?xml version="1.0" encoding="utf-8"?>
<formControlPr xmlns="http://schemas.microsoft.com/office/spreadsheetml/2009/9/main" objectType="Scroll" dx="16" fmlaLink="$A$9" horiz="1" inc="25" max="7500" min="250" page="10" val="425"/>
</file>

<file path=xl/ctrlProps/ctrlProp5.xml><?xml version="1.0" encoding="utf-8"?>
<formControlPr xmlns="http://schemas.microsoft.com/office/spreadsheetml/2009/9/main" objectType="Scroll" dx="22" fmlaLink="$E$6" horiz="1" max="2" min="1" page="10" val="2"/>
</file>

<file path=xl/ctrlProps/ctrlProp6.xml><?xml version="1.0" encoding="utf-8"?>
<formControlPr xmlns="http://schemas.microsoft.com/office/spreadsheetml/2009/9/main" objectType="Scroll" dx="16" fmlaLink="$E$3" horiz="1" inc="5" max="75" min="60" page="10" val="75"/>
</file>

<file path=xl/ctrlProps/ctrlProp7.xml><?xml version="1.0" encoding="utf-8"?>
<formControlPr xmlns="http://schemas.microsoft.com/office/spreadsheetml/2009/9/main" objectType="Scroll" dx="22" fmlaLink="$D$4" horiz="1" inc="25" max="1000" min="50" page="10" val="450"/>
</file>

<file path=xl/ctrlProps/ctrlProp8.xml><?xml version="1.0" encoding="utf-8"?>
<formControlPr xmlns="http://schemas.microsoft.com/office/spreadsheetml/2009/9/main" objectType="Scroll" dx="16" fmlaLink="$G$7" horiz="1" max="9" min="1" page="10" val="6"/>
</file>

<file path=xl/ctrlProps/ctrlProp9.xml><?xml version="1.0" encoding="utf-8"?>
<formControlPr xmlns="http://schemas.microsoft.com/office/spreadsheetml/2009/9/main" objectType="Scroll" dx="16" fmlaLink="$G$8" horiz="1" max="9" min="1" page="10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</xdr:row>
          <xdr:rowOff>28575</xdr:rowOff>
        </xdr:from>
        <xdr:to>
          <xdr:col>1</xdr:col>
          <xdr:colOff>1466850</xdr:colOff>
          <xdr:row>3</xdr:row>
          <xdr:rowOff>190500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6</xdr:row>
          <xdr:rowOff>28575</xdr:rowOff>
        </xdr:from>
        <xdr:to>
          <xdr:col>2</xdr:col>
          <xdr:colOff>228600</xdr:colOff>
          <xdr:row>6</xdr:row>
          <xdr:rowOff>190500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7</xdr:row>
          <xdr:rowOff>19050</xdr:rowOff>
        </xdr:from>
        <xdr:to>
          <xdr:col>2</xdr:col>
          <xdr:colOff>228600</xdr:colOff>
          <xdr:row>7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8</xdr:row>
          <xdr:rowOff>19050</xdr:rowOff>
        </xdr:from>
        <xdr:to>
          <xdr:col>2</xdr:col>
          <xdr:colOff>228600</xdr:colOff>
          <xdr:row>8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581025</xdr:colOff>
          <xdr:row>5</xdr:row>
          <xdr:rowOff>19050</xdr:rowOff>
        </xdr:from>
        <xdr:to>
          <xdr:col>5</xdr:col>
          <xdr:colOff>1066800</xdr:colOff>
          <xdr:row>5</xdr:row>
          <xdr:rowOff>200025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=""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600638</xdr:colOff>
      <xdr:row>6</xdr:row>
      <xdr:rowOff>9524</xdr:rowOff>
    </xdr:from>
    <xdr:to>
      <xdr:col>5</xdr:col>
      <xdr:colOff>2638425</xdr:colOff>
      <xdr:row>14</xdr:row>
      <xdr:rowOff>57150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738" y="1266824"/>
          <a:ext cx="2037787" cy="15716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28575</xdr:rowOff>
        </xdr:from>
        <xdr:to>
          <xdr:col>3</xdr:col>
          <xdr:colOff>771525</xdr:colOff>
          <xdr:row>2</xdr:row>
          <xdr:rowOff>190500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6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1333500</xdr:colOff>
          <xdr:row>3</xdr:row>
          <xdr:rowOff>19050</xdr:rowOff>
        </xdr:from>
        <xdr:to>
          <xdr:col>4</xdr:col>
          <xdr:colOff>1819275</xdr:colOff>
          <xdr:row>3</xdr:row>
          <xdr:rowOff>180975</xdr:rowOff>
        </xdr:to>
        <xdr:sp macro="" textlink="">
          <xdr:nvSpPr>
            <xdr:cNvPr id="24577" name="Scroll Bar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="" xmlns:a16="http://schemas.microsoft.com/office/drawing/2014/main" id="{00000000-0008-0000-07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28575</xdr:rowOff>
        </xdr:from>
        <xdr:to>
          <xdr:col>4</xdr:col>
          <xdr:colOff>542925</xdr:colOff>
          <xdr:row>6</xdr:row>
          <xdr:rowOff>190500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="" xmlns:a16="http://schemas.microsoft.com/office/drawing/2014/main" id="{00000000-0008-0000-0B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19050</xdr:rowOff>
        </xdr:from>
        <xdr:to>
          <xdr:col>4</xdr:col>
          <xdr:colOff>542925</xdr:colOff>
          <xdr:row>7</xdr:row>
          <xdr:rowOff>180975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="" xmlns:a16="http://schemas.microsoft.com/office/drawing/2014/main" id="{00000000-0008-0000-0B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7</xdr:row>
          <xdr:rowOff>19050</xdr:rowOff>
        </xdr:from>
        <xdr:to>
          <xdr:col>3</xdr:col>
          <xdr:colOff>400050</xdr:colOff>
          <xdr:row>7</xdr:row>
          <xdr:rowOff>180975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=""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8</xdr:row>
          <xdr:rowOff>9525</xdr:rowOff>
        </xdr:from>
        <xdr:to>
          <xdr:col>3</xdr:col>
          <xdr:colOff>400050</xdr:colOff>
          <xdr:row>8</xdr:row>
          <xdr:rowOff>171450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="" xmlns:a16="http://schemas.microsoft.com/office/drawing/2014/main" id="{00000000-0008-0000-0C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7</xdr:row>
          <xdr:rowOff>28575</xdr:rowOff>
        </xdr:from>
        <xdr:to>
          <xdr:col>3</xdr:col>
          <xdr:colOff>571500</xdr:colOff>
          <xdr:row>7</xdr:row>
          <xdr:rowOff>190500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="" xmlns:a16="http://schemas.microsoft.com/office/drawing/2014/main" id="{00000000-0008-0000-0D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showGridLines="0" workbookViewId="0">
      <selection activeCell="C4" sqref="C4:D4"/>
    </sheetView>
  </sheetViews>
  <sheetFormatPr defaultRowHeight="15" x14ac:dyDescent="0.25"/>
  <cols>
    <col min="1" max="1" width="5.85546875" style="1" customWidth="1"/>
    <col min="2" max="2" width="25.140625" style="1" customWidth="1"/>
    <col min="3" max="3" width="5.5703125" style="1" customWidth="1"/>
    <col min="4" max="4" width="12" style="1" customWidth="1"/>
    <col min="5" max="5" width="9.140625" style="1"/>
    <col min="6" max="6" width="5.85546875" style="1" customWidth="1"/>
    <col min="7" max="7" width="6.140625" style="1" customWidth="1"/>
    <col min="8" max="8" width="9.140625" style="1"/>
    <col min="9" max="9" width="6.5703125" style="1" customWidth="1"/>
    <col min="10" max="10" width="27.140625" style="1" customWidth="1"/>
    <col min="11" max="11" width="5.85546875" style="1" customWidth="1"/>
    <col min="12" max="16384" width="9.140625" style="1"/>
  </cols>
  <sheetData>
    <row r="1" spans="1:10" ht="19.5" customHeight="1" x14ac:dyDescent="0.25"/>
    <row r="2" spans="1:10" ht="18.75" x14ac:dyDescent="0.25">
      <c r="B2" s="71" t="s">
        <v>7</v>
      </c>
    </row>
    <row r="3" spans="1:10" ht="28.5" customHeight="1" x14ac:dyDescent="0.25">
      <c r="B3" s="109" t="s">
        <v>12</v>
      </c>
      <c r="C3" s="109"/>
      <c r="D3" s="109"/>
      <c r="E3" s="109"/>
      <c r="F3" s="109"/>
      <c r="G3" s="109"/>
      <c r="H3" s="109"/>
    </row>
    <row r="4" spans="1:10" ht="17.25" customHeight="1" x14ac:dyDescent="0.25">
      <c r="A4" s="10">
        <v>2</v>
      </c>
      <c r="B4" s="17" t="s">
        <v>0</v>
      </c>
      <c r="C4" s="106" t="str">
        <f>IF(A4=1,"TERPENUHI","TIDAK TERPENUHI")</f>
        <v>TIDAK TERPENUHI</v>
      </c>
      <c r="D4" s="106"/>
      <c r="E4" s="107" t="s">
        <v>1</v>
      </c>
      <c r="F4" s="108"/>
      <c r="G4" s="106" t="str">
        <f>"PERINTAH "&amp;IF(A4=1,"A","B")</f>
        <v>PERINTAH B</v>
      </c>
      <c r="H4" s="106"/>
    </row>
    <row r="5" spans="1:10" x14ac:dyDescent="0.25">
      <c r="A5" s="10"/>
    </row>
    <row r="6" spans="1:10" x14ac:dyDescent="0.25">
      <c r="A6" s="10"/>
      <c r="B6" s="15" t="s">
        <v>2</v>
      </c>
    </row>
    <row r="7" spans="1:10" ht="16.5" customHeight="1" x14ac:dyDescent="0.25">
      <c r="A7" s="10">
        <v>1</v>
      </c>
      <c r="B7" s="3" t="s">
        <v>3</v>
      </c>
      <c r="C7" s="4"/>
      <c r="D7" s="6" t="str">
        <f>IF(A7=1,"Sepatu",IF(A7=2,"Baju",IF(A7=3,"Ponsel",IF(A7=4,"Kamera","Komputer"))))</f>
        <v>Sepatu</v>
      </c>
      <c r="E7" s="7"/>
      <c r="F7" s="7"/>
      <c r="H7" s="15" t="s">
        <v>8</v>
      </c>
    </row>
    <row r="8" spans="1:10" ht="16.5" customHeight="1" x14ac:dyDescent="0.25">
      <c r="A8" s="10">
        <v>500</v>
      </c>
      <c r="B8" s="3" t="s">
        <v>4</v>
      </c>
      <c r="C8" s="4"/>
      <c r="D8" s="8">
        <f>A8*1000</f>
        <v>500000</v>
      </c>
      <c r="E8" s="7"/>
      <c r="F8" s="7"/>
      <c r="H8" s="3" t="s">
        <v>9</v>
      </c>
      <c r="I8" s="4"/>
      <c r="J8" s="6" t="str">
        <f>"uang senilai Rp "&amp;TEXT(D8,"#.###")</f>
        <v>uang senilai Rp 500.000</v>
      </c>
    </row>
    <row r="9" spans="1:10" ht="16.5" customHeight="1" x14ac:dyDescent="0.25">
      <c r="A9" s="10">
        <v>425</v>
      </c>
      <c r="B9" s="3" t="s">
        <v>5</v>
      </c>
      <c r="C9" s="4"/>
      <c r="D9" s="8">
        <f>A9*1000</f>
        <v>425000</v>
      </c>
      <c r="E9" s="7"/>
      <c r="F9" s="7"/>
      <c r="H9" s="3" t="s">
        <v>10</v>
      </c>
      <c r="I9" s="4"/>
      <c r="J9" s="6" t="str">
        <f>"membeli "&amp;D7</f>
        <v>membeli Sepatu</v>
      </c>
    </row>
    <row r="10" spans="1:10" ht="16.5" customHeight="1" x14ac:dyDescent="0.25">
      <c r="B10" s="3" t="s">
        <v>6</v>
      </c>
      <c r="C10" s="4"/>
      <c r="D10" s="6" t="str">
        <f>IF(D9&gt;=D8,"YA","TIDAK")</f>
        <v>TIDAK</v>
      </c>
      <c r="E10" s="7"/>
      <c r="F10" s="7"/>
      <c r="H10" s="3" t="s">
        <v>11</v>
      </c>
      <c r="I10" s="4"/>
      <c r="J10" s="6" t="str">
        <f>"tidak jadi membeli "&amp;D7</f>
        <v>tidak jadi membeli Sepatu</v>
      </c>
    </row>
    <row r="11" spans="1:10" ht="16.5" customHeight="1" x14ac:dyDescent="0.25">
      <c r="B11" s="11" t="str">
        <f>"Jadi membeli "&amp;D7&amp;"?"</f>
        <v>Jadi membeli Sepatu?</v>
      </c>
      <c r="C11" s="12"/>
      <c r="D11" s="13" t="str">
        <f>IF(D9&gt;=D8,"Pasti, dong!","Tidak, uang masih kurang!")</f>
        <v>Tidak, uang masih kurang!</v>
      </c>
      <c r="E11" s="14"/>
      <c r="F11" s="14"/>
    </row>
    <row r="12" spans="1:10" x14ac:dyDescent="0.25">
      <c r="B12" s="105" t="str">
        <f>"Karena punya uang Rp "&amp;TEXT(D9,"#.###")&amp;", saya "&amp;IF(D9&gt;=D8," jadi"," tidak jadi ")&amp;" membeli "&amp;D7</f>
        <v>Karena punya uang Rp 425.000, saya  tidak jadi  membeli Sepatu</v>
      </c>
      <c r="C12" s="105"/>
      <c r="D12" s="105"/>
      <c r="E12" s="105"/>
      <c r="F12" s="105"/>
    </row>
    <row r="13" spans="1:10" x14ac:dyDescent="0.25">
      <c r="B13" s="105"/>
      <c r="C13" s="105"/>
      <c r="D13" s="105"/>
      <c r="E13" s="105"/>
      <c r="F13" s="105"/>
    </row>
    <row r="14" spans="1:10" ht="19.5" customHeight="1" x14ac:dyDescent="0.25"/>
  </sheetData>
  <mergeCells count="5">
    <mergeCell ref="B12:F13"/>
    <mergeCell ref="C4:D4"/>
    <mergeCell ref="G4:H4"/>
    <mergeCell ref="E4:F4"/>
    <mergeCell ref="B3:H3"/>
  </mergeCells>
  <conditionalFormatting sqref="C4:D4">
    <cfRule type="notContainsText" dxfId="2" priority="3" operator="notContains" text="TIDAK">
      <formula>ISERROR(SEARCH("TIDAK",C4))</formula>
    </cfRule>
  </conditionalFormatting>
  <conditionalFormatting sqref="G4:H4">
    <cfRule type="containsText" dxfId="1" priority="1" operator="containsText" text="PERINTAH A">
      <formula>NOT(ISERROR(SEARCH("PERINTAH A",G4)))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1</xdr:col>
                    <xdr:colOff>981075</xdr:colOff>
                    <xdr:row>3</xdr:row>
                    <xdr:rowOff>28575</xdr:rowOff>
                  </from>
                  <to>
                    <xdr:col>1</xdr:col>
                    <xdr:colOff>1466850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croll Bar 2">
              <controlPr defaultSize="0" autoPict="0">
                <anchor moveWithCells="1">
                  <from>
                    <xdr:col>1</xdr:col>
                    <xdr:colOff>1419225</xdr:colOff>
                    <xdr:row>6</xdr:row>
                    <xdr:rowOff>28575</xdr:rowOff>
                  </from>
                  <to>
                    <xdr:col>2</xdr:col>
                    <xdr:colOff>228600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croll Bar 3">
              <controlPr defaultSize="0" autoPict="0">
                <anchor moveWithCells="1">
                  <from>
                    <xdr:col>1</xdr:col>
                    <xdr:colOff>1419225</xdr:colOff>
                    <xdr:row>7</xdr:row>
                    <xdr:rowOff>19050</xdr:rowOff>
                  </from>
                  <to>
                    <xdr:col>2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Scroll Bar 4">
              <controlPr defaultSize="0" autoPict="0">
                <anchor moveWithCells="1">
                  <from>
                    <xdr:col>1</xdr:col>
                    <xdr:colOff>1419225</xdr:colOff>
                    <xdr:row>8</xdr:row>
                    <xdr:rowOff>19050</xdr:rowOff>
                  </from>
                  <to>
                    <xdr:col>2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showGridLines="0" workbookViewId="0">
      <selection activeCell="H5" sqref="H5"/>
    </sheetView>
  </sheetViews>
  <sheetFormatPr defaultRowHeight="15" x14ac:dyDescent="0.25"/>
  <cols>
    <col min="1" max="1" width="5.85546875" style="1" customWidth="1"/>
    <col min="2" max="2" width="9.5703125" style="1" customWidth="1"/>
    <col min="3" max="3" width="9.140625" style="1"/>
    <col min="4" max="4" width="14" style="1" customWidth="1"/>
    <col min="5" max="5" width="5.140625" style="1" customWidth="1"/>
    <col min="6" max="6" width="5.42578125" style="1" customWidth="1"/>
    <col min="7" max="7" width="9.140625" style="1"/>
    <col min="8" max="8" width="8.28515625" style="1" customWidth="1"/>
    <col min="9" max="9" width="5.85546875" style="1" customWidth="1"/>
    <col min="10" max="10" width="6.7109375" style="1" customWidth="1"/>
    <col min="11" max="11" width="51.5703125" style="1" customWidth="1"/>
    <col min="12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9" t="s">
        <v>121</v>
      </c>
    </row>
    <row r="3" spans="2:11" x14ac:dyDescent="0.25">
      <c r="B3" s="61" t="s">
        <v>43</v>
      </c>
    </row>
    <row r="4" spans="2:11" x14ac:dyDescent="0.25">
      <c r="B4" s="21" t="s">
        <v>15</v>
      </c>
      <c r="C4" s="22" t="s">
        <v>44</v>
      </c>
      <c r="D4" s="21" t="s">
        <v>16</v>
      </c>
      <c r="F4" s="21" t="s">
        <v>14</v>
      </c>
      <c r="G4" s="22" t="s">
        <v>15</v>
      </c>
      <c r="H4" s="22" t="s">
        <v>44</v>
      </c>
      <c r="J4" s="1" t="s">
        <v>122</v>
      </c>
    </row>
    <row r="5" spans="2:11" x14ac:dyDescent="0.25">
      <c r="B5" s="18" t="s">
        <v>45</v>
      </c>
      <c r="C5" s="36" t="s">
        <v>49</v>
      </c>
      <c r="D5" s="19" t="s">
        <v>52</v>
      </c>
      <c r="F5" s="95">
        <v>1</v>
      </c>
      <c r="G5" s="36">
        <v>85</v>
      </c>
      <c r="H5" s="79" t="str">
        <f>_xlfn.IFS(G5&gt;95,"A",G5&gt;85,"B",G5&gt;69,"C",G5&gt;59,"D",TRUE,"E")</f>
        <v>C</v>
      </c>
      <c r="I5" s="80"/>
      <c r="J5" s="21" t="s">
        <v>57</v>
      </c>
      <c r="K5" s="26" t="s">
        <v>58</v>
      </c>
    </row>
    <row r="6" spans="2:11" x14ac:dyDescent="0.25">
      <c r="B6" s="18" t="s">
        <v>46</v>
      </c>
      <c r="C6" s="36" t="s">
        <v>50</v>
      </c>
      <c r="D6" s="19" t="s">
        <v>53</v>
      </c>
      <c r="F6" s="95">
        <v>2</v>
      </c>
      <c r="G6" s="36">
        <v>98</v>
      </c>
      <c r="H6" s="79" t="str">
        <f t="shared" ref="H6:H26" si="0">_xlfn.IFS(G6&gt;95,"A",G6&gt;85,"B",G6&gt;69,"C",G6&gt;59,"D",TRUE,"E")</f>
        <v>A</v>
      </c>
      <c r="I6" s="80"/>
      <c r="J6" s="42" t="s">
        <v>59</v>
      </c>
      <c r="K6" s="78" t="str">
        <f ca="1">_xlfn.FORMULATEXT(H5)</f>
        <v>=_xlfn.IFS(G5&gt;95;"A";G5&gt;85;"B";G5&gt;69;"C";G5&gt;59;"D";TRUE;"E")</v>
      </c>
    </row>
    <row r="7" spans="2:11" x14ac:dyDescent="0.25">
      <c r="B7" s="18" t="s">
        <v>47</v>
      </c>
      <c r="C7" s="36" t="s">
        <v>51</v>
      </c>
      <c r="D7" s="19" t="s">
        <v>53</v>
      </c>
      <c r="F7" s="95">
        <v>3</v>
      </c>
      <c r="G7" s="36">
        <v>75</v>
      </c>
      <c r="H7" s="79" t="str">
        <f t="shared" si="0"/>
        <v>C</v>
      </c>
    </row>
    <row r="8" spans="2:11" x14ac:dyDescent="0.25">
      <c r="B8" s="18" t="s">
        <v>56</v>
      </c>
      <c r="C8" s="36" t="s">
        <v>25</v>
      </c>
      <c r="D8" s="19" t="s">
        <v>54</v>
      </c>
      <c r="F8" s="95">
        <v>4</v>
      </c>
      <c r="G8" s="36">
        <v>85</v>
      </c>
      <c r="H8" s="79" t="str">
        <f t="shared" si="0"/>
        <v>C</v>
      </c>
    </row>
    <row r="9" spans="2:11" x14ac:dyDescent="0.25">
      <c r="B9" s="18" t="s">
        <v>48</v>
      </c>
      <c r="C9" s="36" t="s">
        <v>24</v>
      </c>
      <c r="D9" s="19" t="s">
        <v>54</v>
      </c>
      <c r="F9" s="95">
        <v>5</v>
      </c>
      <c r="G9" s="36">
        <v>77</v>
      </c>
      <c r="H9" s="79" t="str">
        <f t="shared" si="0"/>
        <v>C</v>
      </c>
    </row>
    <row r="10" spans="2:11" x14ac:dyDescent="0.25">
      <c r="F10" s="95">
        <v>6</v>
      </c>
      <c r="G10" s="36">
        <v>60</v>
      </c>
      <c r="H10" s="79" t="str">
        <f t="shared" si="0"/>
        <v>D</v>
      </c>
    </row>
    <row r="11" spans="2:11" x14ac:dyDescent="0.25">
      <c r="B11" s="76"/>
      <c r="C11" s="76"/>
      <c r="D11" s="77"/>
      <c r="F11" s="95">
        <v>7</v>
      </c>
      <c r="G11" s="36">
        <v>59</v>
      </c>
      <c r="H11" s="79" t="str">
        <f t="shared" si="0"/>
        <v>E</v>
      </c>
    </row>
    <row r="12" spans="2:11" x14ac:dyDescent="0.25">
      <c r="B12" s="76"/>
      <c r="C12" s="76"/>
      <c r="D12" s="77"/>
      <c r="F12" s="95">
        <v>8</v>
      </c>
      <c r="G12" s="36">
        <v>88</v>
      </c>
      <c r="H12" s="79" t="str">
        <f t="shared" si="0"/>
        <v>B</v>
      </c>
    </row>
    <row r="13" spans="2:11" x14ac:dyDescent="0.25">
      <c r="F13" s="95">
        <v>9</v>
      </c>
      <c r="G13" s="36">
        <v>75</v>
      </c>
      <c r="H13" s="79" t="str">
        <f t="shared" si="0"/>
        <v>C</v>
      </c>
    </row>
    <row r="14" spans="2:11" x14ac:dyDescent="0.25">
      <c r="F14" s="95">
        <v>10</v>
      </c>
      <c r="G14" s="36">
        <v>58</v>
      </c>
      <c r="H14" s="79" t="str">
        <f t="shared" si="0"/>
        <v>E</v>
      </c>
    </row>
    <row r="15" spans="2:11" x14ac:dyDescent="0.25">
      <c r="F15" s="95">
        <v>11</v>
      </c>
      <c r="G15" s="36">
        <v>90</v>
      </c>
      <c r="H15" s="79" t="str">
        <f t="shared" si="0"/>
        <v>B</v>
      </c>
    </row>
    <row r="16" spans="2:11" x14ac:dyDescent="0.25">
      <c r="F16" s="95">
        <v>12</v>
      </c>
      <c r="G16" s="36">
        <v>88</v>
      </c>
      <c r="H16" s="79" t="str">
        <f t="shared" si="0"/>
        <v>B</v>
      </c>
    </row>
    <row r="17" spans="6:8" x14ac:dyDescent="0.25">
      <c r="F17" s="95">
        <v>13</v>
      </c>
      <c r="G17" s="36">
        <v>78</v>
      </c>
      <c r="H17" s="79" t="str">
        <f t="shared" si="0"/>
        <v>C</v>
      </c>
    </row>
    <row r="18" spans="6:8" x14ac:dyDescent="0.25">
      <c r="F18" s="95">
        <v>14</v>
      </c>
      <c r="G18" s="36">
        <v>69</v>
      </c>
      <c r="H18" s="79" t="str">
        <f t="shared" si="0"/>
        <v>D</v>
      </c>
    </row>
    <row r="19" spans="6:8" x14ac:dyDescent="0.25">
      <c r="F19" s="95">
        <v>15</v>
      </c>
      <c r="G19" s="36">
        <v>95</v>
      </c>
      <c r="H19" s="79" t="str">
        <f t="shared" si="0"/>
        <v>B</v>
      </c>
    </row>
    <row r="20" spans="6:8" hidden="1" x14ac:dyDescent="0.25">
      <c r="F20" s="95">
        <v>16</v>
      </c>
      <c r="G20" s="36">
        <v>72</v>
      </c>
      <c r="H20" s="79" t="str">
        <f t="shared" si="0"/>
        <v>C</v>
      </c>
    </row>
    <row r="21" spans="6:8" hidden="1" x14ac:dyDescent="0.25">
      <c r="F21" s="95">
        <v>17</v>
      </c>
      <c r="G21" s="36">
        <v>68</v>
      </c>
      <c r="H21" s="79" t="str">
        <f t="shared" si="0"/>
        <v>D</v>
      </c>
    </row>
    <row r="22" spans="6:8" x14ac:dyDescent="0.25">
      <c r="F22" s="95">
        <v>18</v>
      </c>
      <c r="G22" s="36">
        <v>87</v>
      </c>
      <c r="H22" s="79" t="str">
        <f t="shared" si="0"/>
        <v>B</v>
      </c>
    </row>
    <row r="23" spans="6:8" x14ac:dyDescent="0.25">
      <c r="F23" s="95">
        <v>19</v>
      </c>
      <c r="G23" s="36">
        <v>72</v>
      </c>
      <c r="H23" s="79" t="str">
        <f t="shared" si="0"/>
        <v>C</v>
      </c>
    </row>
    <row r="24" spans="6:8" x14ac:dyDescent="0.25">
      <c r="F24" s="95">
        <v>20</v>
      </c>
      <c r="G24" s="36">
        <v>57</v>
      </c>
      <c r="H24" s="79" t="str">
        <f t="shared" si="0"/>
        <v>E</v>
      </c>
    </row>
    <row r="25" spans="6:8" x14ac:dyDescent="0.25">
      <c r="F25" s="95">
        <v>21</v>
      </c>
      <c r="G25" s="36">
        <v>87</v>
      </c>
      <c r="H25" s="79" t="str">
        <f t="shared" si="0"/>
        <v>B</v>
      </c>
    </row>
    <row r="26" spans="6:8" x14ac:dyDescent="0.25">
      <c r="F26" s="95">
        <v>22</v>
      </c>
      <c r="G26" s="36">
        <v>94</v>
      </c>
      <c r="H26" s="79" t="str">
        <f t="shared" si="0"/>
        <v>B</v>
      </c>
    </row>
    <row r="27" spans="6:8" ht="19.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showGridLines="0" workbookViewId="0">
      <selection activeCell="C8" sqref="C8"/>
    </sheetView>
  </sheetViews>
  <sheetFormatPr defaultRowHeight="15" x14ac:dyDescent="0.25"/>
  <cols>
    <col min="1" max="1" width="5.85546875" style="51" customWidth="1"/>
    <col min="2" max="2" width="20" style="51" customWidth="1"/>
    <col min="3" max="3" width="21.42578125" style="51" customWidth="1"/>
    <col min="4" max="4" width="32.28515625" style="51" customWidth="1"/>
    <col min="5" max="5" width="5.85546875" style="51" customWidth="1"/>
    <col min="6" max="16384" width="9.140625" style="51"/>
  </cols>
  <sheetData>
    <row r="1" spans="2:4" ht="19.5" customHeight="1" x14ac:dyDescent="0.25"/>
    <row r="2" spans="2:4" ht="18.75" x14ac:dyDescent="0.25">
      <c r="B2" s="9" t="s">
        <v>63</v>
      </c>
      <c r="C2" s="52"/>
      <c r="D2" s="52"/>
    </row>
    <row r="3" spans="2:4" x14ac:dyDescent="0.25">
      <c r="B3" s="53" t="s">
        <v>104</v>
      </c>
      <c r="C3" s="52"/>
      <c r="D3" s="52"/>
    </row>
    <row r="4" spans="2:4" x14ac:dyDescent="0.25">
      <c r="B4" s="53" t="s">
        <v>105</v>
      </c>
      <c r="C4" s="52"/>
      <c r="D4" s="52"/>
    </row>
    <row r="5" spans="2:4" x14ac:dyDescent="0.25">
      <c r="B5" s="54" t="s">
        <v>106</v>
      </c>
      <c r="C5" s="52"/>
      <c r="D5" s="52"/>
    </row>
    <row r="6" spans="2:4" ht="21" customHeight="1" x14ac:dyDescent="0.25">
      <c r="B6" s="96" t="s">
        <v>2</v>
      </c>
      <c r="C6" s="52"/>
      <c r="D6" s="52"/>
    </row>
    <row r="7" spans="2:4" x14ac:dyDescent="0.25">
      <c r="B7" s="55" t="s">
        <v>107</v>
      </c>
      <c r="C7" s="56" t="s">
        <v>108</v>
      </c>
      <c r="D7" s="52"/>
    </row>
    <row r="8" spans="2:4" x14ac:dyDescent="0.25">
      <c r="B8" s="57" t="s">
        <v>111</v>
      </c>
      <c r="C8" s="60" t="str">
        <f>IFERROR(B8,"Pesan kesalahan")</f>
        <v>Microsoft eXcel</v>
      </c>
      <c r="D8" s="97" t="str">
        <f ca="1">"&lt;&lt; "&amp;_xlfn.FORMULATEXT(C8)</f>
        <v>&lt;&lt; =IFERROR(B8;"Pesan kesalahan")</v>
      </c>
    </row>
    <row r="9" spans="2:4" x14ac:dyDescent="0.25">
      <c r="B9" s="57" t="e">
        <v>#NAME?</v>
      </c>
      <c r="C9" s="58" t="str">
        <f t="shared" ref="C9:C13" si="0">IFERROR(B9,"Pesan kesalahan")</f>
        <v>Pesan kesalahan</v>
      </c>
      <c r="D9" s="52"/>
    </row>
    <row r="10" spans="2:4" x14ac:dyDescent="0.25">
      <c r="B10" s="57" t="e">
        <f>NA()</f>
        <v>#N/A</v>
      </c>
      <c r="C10" s="58" t="str">
        <f t="shared" si="0"/>
        <v>Pesan kesalahan</v>
      </c>
      <c r="D10" s="52"/>
    </row>
    <row r="11" spans="2:4" x14ac:dyDescent="0.25">
      <c r="B11" s="57">
        <v>987654321</v>
      </c>
      <c r="C11" s="58">
        <f t="shared" si="0"/>
        <v>987654321</v>
      </c>
      <c r="D11" s="52"/>
    </row>
    <row r="12" spans="2:4" x14ac:dyDescent="0.25">
      <c r="B12" s="59" t="s">
        <v>113</v>
      </c>
      <c r="C12" s="58" t="str">
        <f t="shared" si="0"/>
        <v>Republik Indonesia</v>
      </c>
      <c r="D12" s="52"/>
    </row>
    <row r="13" spans="2:4" x14ac:dyDescent="0.25">
      <c r="B13" s="59" t="e">
        <f>0/0</f>
        <v>#DIV/0!</v>
      </c>
      <c r="C13" s="58" t="str">
        <f t="shared" si="0"/>
        <v>Pesan kesalahan</v>
      </c>
      <c r="D13" s="52"/>
    </row>
    <row r="14" spans="2:4" ht="15" customHeight="1" x14ac:dyDescent="0.25">
      <c r="B14" s="57" t="s">
        <v>120</v>
      </c>
      <c r="C14" s="60" t="str">
        <f t="shared" ref="C14:C19" si="1">IFERROR(B14,"Pesan kesalahan")</f>
        <v>Belajar Praktis</v>
      </c>
    </row>
    <row r="15" spans="2:4" x14ac:dyDescent="0.25">
      <c r="B15" s="57" t="e">
        <v>#REF!</v>
      </c>
      <c r="C15" s="58" t="str">
        <f t="shared" si="1"/>
        <v>Pesan kesalahan</v>
      </c>
    </row>
    <row r="16" spans="2:4" x14ac:dyDescent="0.25">
      <c r="B16" s="57" t="e">
        <v>#NULL!</v>
      </c>
      <c r="C16" s="58" t="str">
        <f t="shared" si="1"/>
        <v>Pesan kesalahan</v>
      </c>
    </row>
    <row r="17" spans="2:3" x14ac:dyDescent="0.25">
      <c r="B17" s="57" t="e">
        <f>4*ER</f>
        <v>#NAME?</v>
      </c>
      <c r="C17" s="58" t="str">
        <f t="shared" si="1"/>
        <v>Pesan kesalahan</v>
      </c>
    </row>
    <row r="18" spans="2:3" x14ac:dyDescent="0.25">
      <c r="B18" s="59" t="e">
        <v>#NUM!</v>
      </c>
      <c r="C18" s="58" t="str">
        <f t="shared" si="1"/>
        <v>Pesan kesalahan</v>
      </c>
    </row>
    <row r="19" spans="2:3" x14ac:dyDescent="0.25">
      <c r="B19" s="59" t="s">
        <v>112</v>
      </c>
      <c r="C19" s="58" t="str">
        <f t="shared" si="1"/>
        <v>eXcel</v>
      </c>
    </row>
    <row r="20" spans="2:3" ht="19.5" customHeight="1" x14ac:dyDescent="0.25"/>
  </sheetData>
  <pageMargins left="0.7" right="0.7" top="0.75" bottom="0.75" header="0.3" footer="0.3"/>
  <pageSetup paperSize="9" orientation="portrait" horizontalDpi="0" verticalDpi="0" r:id="rId1"/>
  <ignoredErrors>
    <ignoredError sqref="B13 B17" evalErro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3"/>
  <sheetViews>
    <sheetView showGridLines="0" workbookViewId="0">
      <selection activeCell="I11" sqref="I11"/>
    </sheetView>
  </sheetViews>
  <sheetFormatPr defaultRowHeight="15" x14ac:dyDescent="0.25"/>
  <cols>
    <col min="1" max="1" width="6" style="23" customWidth="1"/>
    <col min="2" max="2" width="11.42578125" style="23" customWidth="1"/>
    <col min="3" max="3" width="9.140625" style="23"/>
    <col min="4" max="4" width="4.42578125" style="23" customWidth="1"/>
    <col min="5" max="5" width="10.7109375" style="23" customWidth="1"/>
    <col min="6" max="6" width="9.140625" style="23"/>
    <col min="7" max="7" width="4.42578125" style="23" customWidth="1"/>
    <col min="8" max="8" width="11.42578125" style="23" customWidth="1"/>
    <col min="9" max="9" width="9.140625" style="23"/>
    <col min="10" max="10" width="5.85546875" style="23" customWidth="1"/>
    <col min="11" max="11" width="6.5703125" style="23" customWidth="1"/>
    <col min="12" max="12" width="8.5703125" style="23" customWidth="1"/>
    <col min="13" max="16384" width="9.140625" style="23"/>
  </cols>
  <sheetData>
    <row r="1" spans="2:12" ht="19.5" customHeight="1" x14ac:dyDescent="0.25"/>
    <row r="2" spans="2:12" ht="18.75" x14ac:dyDescent="0.25">
      <c r="B2" s="45" t="s">
        <v>64</v>
      </c>
    </row>
    <row r="3" spans="2:12" x14ac:dyDescent="0.25">
      <c r="B3" s="37" t="s">
        <v>65</v>
      </c>
    </row>
    <row r="4" spans="2:12" x14ac:dyDescent="0.25">
      <c r="B4" s="37" t="s">
        <v>84</v>
      </c>
    </row>
    <row r="5" spans="2:12" x14ac:dyDescent="0.25">
      <c r="B5" s="37" t="s">
        <v>80</v>
      </c>
    </row>
    <row r="6" spans="2:12" ht="9" customHeight="1" x14ac:dyDescent="0.25"/>
    <row r="7" spans="2:12" ht="16.5" customHeight="1" x14ac:dyDescent="0.25">
      <c r="B7" s="100" t="s">
        <v>66</v>
      </c>
      <c r="C7" s="101" t="s">
        <v>67</v>
      </c>
      <c r="D7" s="102"/>
      <c r="E7" s="103"/>
      <c r="F7" s="6" t="str">
        <f>VLOOKUP(G7,WARNA,2)</f>
        <v>hitam</v>
      </c>
      <c r="G7" s="70">
        <v>6</v>
      </c>
    </row>
    <row r="8" spans="2:12" ht="16.5" customHeight="1" x14ac:dyDescent="0.25">
      <c r="B8" s="101"/>
      <c r="C8" s="101" t="s">
        <v>68</v>
      </c>
      <c r="D8" s="102"/>
      <c r="E8" s="103"/>
      <c r="F8" s="6" t="str">
        <f>VLOOKUP(G8,WARNA,2)</f>
        <v>merah</v>
      </c>
      <c r="G8" s="70">
        <v>1</v>
      </c>
    </row>
    <row r="9" spans="2:12" ht="9" customHeight="1" x14ac:dyDescent="0.25"/>
    <row r="10" spans="2:12" x14ac:dyDescent="0.25">
      <c r="B10" s="66" t="s">
        <v>78</v>
      </c>
      <c r="C10" s="67" t="s">
        <v>79</v>
      </c>
      <c r="E10" s="66" t="s">
        <v>78</v>
      </c>
      <c r="F10" s="67" t="s">
        <v>79</v>
      </c>
      <c r="H10" s="66" t="s">
        <v>78</v>
      </c>
      <c r="I10" s="67" t="s">
        <v>79</v>
      </c>
      <c r="K10" s="98">
        <v>1</v>
      </c>
      <c r="L10" s="99" t="s">
        <v>69</v>
      </c>
    </row>
    <row r="11" spans="2:12" x14ac:dyDescent="0.25">
      <c r="B11" s="19" t="s">
        <v>74</v>
      </c>
      <c r="C11" s="27" t="str">
        <f t="shared" ref="C11:C22" si="0">IF(OR(B11=$F$7,B11=$F$8),"Ya","Tidak")</f>
        <v>Tidak</v>
      </c>
      <c r="D11" s="69"/>
      <c r="E11" s="19" t="s">
        <v>72</v>
      </c>
      <c r="F11" s="27" t="str">
        <f t="shared" ref="F11:F22" si="1">IF(OR(E11=$F$7,E11=$F$8),"Ya","Tidak")</f>
        <v>Tidak</v>
      </c>
      <c r="H11" s="19" t="s">
        <v>70</v>
      </c>
      <c r="I11" s="27" t="str">
        <f t="shared" ref="I11:I22" si="2">IF(OR(H11=$F$7,H11=$F$8),"Ya","Tidak")</f>
        <v>Tidak</v>
      </c>
      <c r="K11" s="98">
        <v>2</v>
      </c>
      <c r="L11" s="99" t="s">
        <v>77</v>
      </c>
    </row>
    <row r="12" spans="2:12" x14ac:dyDescent="0.25">
      <c r="B12" s="19" t="s">
        <v>71</v>
      </c>
      <c r="C12" s="6" t="str">
        <f t="shared" si="0"/>
        <v>Tidak</v>
      </c>
      <c r="E12" s="19" t="s">
        <v>69</v>
      </c>
      <c r="F12" s="6" t="str">
        <f t="shared" si="1"/>
        <v>Ya</v>
      </c>
      <c r="H12" s="19" t="s">
        <v>75</v>
      </c>
      <c r="I12" s="6" t="str">
        <f t="shared" si="2"/>
        <v>Tidak</v>
      </c>
      <c r="K12" s="98">
        <v>3</v>
      </c>
      <c r="L12" s="99" t="s">
        <v>70</v>
      </c>
    </row>
    <row r="13" spans="2:12" x14ac:dyDescent="0.25">
      <c r="B13" s="19" t="s">
        <v>70</v>
      </c>
      <c r="C13" s="6" t="str">
        <f t="shared" si="0"/>
        <v>Tidak</v>
      </c>
      <c r="E13" s="19" t="s">
        <v>73</v>
      </c>
      <c r="F13" s="6" t="str">
        <f t="shared" si="1"/>
        <v>Ya</v>
      </c>
      <c r="H13" s="19" t="s">
        <v>73</v>
      </c>
      <c r="I13" s="6" t="str">
        <f t="shared" si="2"/>
        <v>Ya</v>
      </c>
      <c r="K13" s="98">
        <v>4</v>
      </c>
      <c r="L13" s="99" t="s">
        <v>71</v>
      </c>
    </row>
    <row r="14" spans="2:12" x14ac:dyDescent="0.25">
      <c r="B14" s="19" t="s">
        <v>71</v>
      </c>
      <c r="C14" s="6" t="str">
        <f t="shared" si="0"/>
        <v>Tidak</v>
      </c>
      <c r="E14" s="19" t="s">
        <v>74</v>
      </c>
      <c r="F14" s="6" t="str">
        <f t="shared" si="1"/>
        <v>Tidak</v>
      </c>
      <c r="H14" s="19" t="s">
        <v>69</v>
      </c>
      <c r="I14" s="6" t="str">
        <f t="shared" si="2"/>
        <v>Ya</v>
      </c>
      <c r="K14" s="98">
        <v>5</v>
      </c>
      <c r="L14" s="99" t="s">
        <v>72</v>
      </c>
    </row>
    <row r="15" spans="2:12" x14ac:dyDescent="0.25">
      <c r="B15" s="19" t="s">
        <v>69</v>
      </c>
      <c r="C15" s="6" t="str">
        <f t="shared" si="0"/>
        <v>Ya</v>
      </c>
      <c r="E15" s="19" t="s">
        <v>69</v>
      </c>
      <c r="F15" s="6" t="str">
        <f t="shared" si="1"/>
        <v>Ya</v>
      </c>
      <c r="H15" s="19" t="s">
        <v>69</v>
      </c>
      <c r="I15" s="6" t="str">
        <f t="shared" si="2"/>
        <v>Ya</v>
      </c>
      <c r="K15" s="98">
        <v>6</v>
      </c>
      <c r="L15" s="99" t="s">
        <v>73</v>
      </c>
    </row>
    <row r="16" spans="2:12" x14ac:dyDescent="0.25">
      <c r="B16" s="19" t="s">
        <v>73</v>
      </c>
      <c r="C16" s="6" t="str">
        <f t="shared" si="0"/>
        <v>Ya</v>
      </c>
      <c r="E16" s="19" t="s">
        <v>70</v>
      </c>
      <c r="F16" s="6" t="str">
        <f t="shared" si="1"/>
        <v>Tidak</v>
      </c>
      <c r="H16" s="19" t="s">
        <v>72</v>
      </c>
      <c r="I16" s="6" t="str">
        <f t="shared" si="2"/>
        <v>Tidak</v>
      </c>
      <c r="K16" s="98">
        <v>7</v>
      </c>
      <c r="L16" s="99" t="s">
        <v>74</v>
      </c>
    </row>
    <row r="17" spans="2:12" x14ac:dyDescent="0.25">
      <c r="B17" s="19" t="s">
        <v>74</v>
      </c>
      <c r="C17" s="6" t="str">
        <f t="shared" si="0"/>
        <v>Tidak</v>
      </c>
      <c r="E17" s="19" t="s">
        <v>69</v>
      </c>
      <c r="F17" s="6" t="str">
        <f t="shared" si="1"/>
        <v>Ya</v>
      </c>
      <c r="H17" s="19" t="s">
        <v>69</v>
      </c>
      <c r="I17" s="6" t="str">
        <f t="shared" si="2"/>
        <v>Ya</v>
      </c>
      <c r="K17" s="98">
        <v>8</v>
      </c>
      <c r="L17" s="99" t="s">
        <v>75</v>
      </c>
    </row>
    <row r="18" spans="2:12" x14ac:dyDescent="0.25">
      <c r="B18" s="19" t="s">
        <v>69</v>
      </c>
      <c r="C18" s="6" t="str">
        <f t="shared" si="0"/>
        <v>Ya</v>
      </c>
      <c r="E18" s="19" t="s">
        <v>76</v>
      </c>
      <c r="F18" s="6" t="str">
        <f t="shared" si="1"/>
        <v>Tidak</v>
      </c>
      <c r="H18" s="19" t="s">
        <v>77</v>
      </c>
      <c r="I18" s="6" t="str">
        <f t="shared" si="2"/>
        <v>Tidak</v>
      </c>
      <c r="K18" s="98">
        <v>9</v>
      </c>
      <c r="L18" s="99" t="s">
        <v>76</v>
      </c>
    </row>
    <row r="19" spans="2:12" x14ac:dyDescent="0.25">
      <c r="B19" s="19" t="s">
        <v>76</v>
      </c>
      <c r="C19" s="6" t="str">
        <f t="shared" si="0"/>
        <v>Tidak</v>
      </c>
      <c r="E19" s="19" t="s">
        <v>69</v>
      </c>
      <c r="F19" s="6" t="str">
        <f t="shared" si="1"/>
        <v>Ya</v>
      </c>
      <c r="H19" s="19" t="s">
        <v>71</v>
      </c>
      <c r="I19" s="6" t="str">
        <f t="shared" si="2"/>
        <v>Tidak</v>
      </c>
    </row>
    <row r="20" spans="2:12" x14ac:dyDescent="0.25">
      <c r="B20" s="19" t="s">
        <v>73</v>
      </c>
      <c r="C20" s="6" t="str">
        <f t="shared" si="0"/>
        <v>Ya</v>
      </c>
      <c r="E20" s="19" t="s">
        <v>70</v>
      </c>
      <c r="F20" s="6" t="str">
        <f t="shared" si="1"/>
        <v>Tidak</v>
      </c>
      <c r="H20" s="19" t="s">
        <v>69</v>
      </c>
      <c r="I20" s="6" t="str">
        <f t="shared" si="2"/>
        <v>Ya</v>
      </c>
    </row>
    <row r="21" spans="2:12" x14ac:dyDescent="0.25">
      <c r="B21" s="19" t="s">
        <v>75</v>
      </c>
      <c r="C21" s="6" t="str">
        <f t="shared" si="0"/>
        <v>Tidak</v>
      </c>
      <c r="E21" s="19" t="s">
        <v>71</v>
      </c>
      <c r="F21" s="6" t="str">
        <f t="shared" si="1"/>
        <v>Tidak</v>
      </c>
      <c r="H21" s="19" t="s">
        <v>74</v>
      </c>
      <c r="I21" s="6" t="str">
        <f t="shared" si="2"/>
        <v>Tidak</v>
      </c>
    </row>
    <row r="22" spans="2:12" x14ac:dyDescent="0.25">
      <c r="B22" s="19" t="s">
        <v>74</v>
      </c>
      <c r="C22" s="6" t="str">
        <f t="shared" si="0"/>
        <v>Tidak</v>
      </c>
      <c r="E22" s="19" t="s">
        <v>69</v>
      </c>
      <c r="F22" s="6" t="str">
        <f t="shared" si="1"/>
        <v>Ya</v>
      </c>
      <c r="H22" s="19" t="s">
        <v>73</v>
      </c>
      <c r="I22" s="6" t="str">
        <f t="shared" si="2"/>
        <v>Ya</v>
      </c>
    </row>
    <row r="23" spans="2:12" ht="19.5" customHeight="1" x14ac:dyDescent="0.25"/>
  </sheetData>
  <dataValidations count="1">
    <dataValidation type="list" allowBlank="1" showInputMessage="1" showErrorMessage="1" sqref="B11:B22 E11:E22 H11:H22">
      <formula1>$L$10:$L$18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28575</xdr:rowOff>
                  </from>
                  <to>
                    <xdr:col>4</xdr:col>
                    <xdr:colOff>542925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19050</xdr:rowOff>
                  </from>
                  <to>
                    <xdr:col>4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6"/>
  <sheetViews>
    <sheetView showGridLines="0" workbookViewId="0">
      <selection activeCell="E8" sqref="E8"/>
    </sheetView>
  </sheetViews>
  <sheetFormatPr defaultRowHeight="15" x14ac:dyDescent="0.25"/>
  <cols>
    <col min="1" max="1" width="5.85546875" style="1" customWidth="1"/>
    <col min="2" max="2" width="5.42578125" style="1" customWidth="1"/>
    <col min="3" max="3" width="15.7109375" style="1" customWidth="1"/>
    <col min="4" max="4" width="7" style="1" customWidth="1"/>
    <col min="5" max="5" width="10" style="1" customWidth="1"/>
    <col min="6" max="6" width="13.5703125" style="1" customWidth="1"/>
    <col min="7" max="7" width="48" style="1" customWidth="1"/>
    <col min="8" max="8" width="5.85546875" style="1" customWidth="1"/>
    <col min="9" max="16384" width="9.140625" style="1"/>
  </cols>
  <sheetData>
    <row r="1" spans="2:7" ht="19.5" customHeight="1" x14ac:dyDescent="0.25"/>
    <row r="2" spans="2:7" ht="18.75" x14ac:dyDescent="0.25">
      <c r="B2" s="9" t="s">
        <v>81</v>
      </c>
    </row>
    <row r="3" spans="2:7" x14ac:dyDescent="0.25">
      <c r="B3" s="37" t="s">
        <v>82</v>
      </c>
      <c r="C3" s="23"/>
      <c r="D3" s="23"/>
      <c r="E3" s="23"/>
      <c r="F3" s="23"/>
    </row>
    <row r="4" spans="2:7" x14ac:dyDescent="0.25">
      <c r="B4" s="38" t="s">
        <v>83</v>
      </c>
      <c r="C4" s="23"/>
      <c r="D4" s="23"/>
      <c r="E4" s="23"/>
      <c r="F4" s="23"/>
    </row>
    <row r="5" spans="2:7" x14ac:dyDescent="0.25">
      <c r="B5" s="37" t="s">
        <v>80</v>
      </c>
    </row>
    <row r="6" spans="2:7" s="104" customFormat="1" ht="20.25" customHeight="1" x14ac:dyDescent="0.25">
      <c r="B6" s="96" t="s">
        <v>2</v>
      </c>
    </row>
    <row r="7" spans="2:7" x14ac:dyDescent="0.25">
      <c r="B7" s="15" t="s">
        <v>85</v>
      </c>
    </row>
    <row r="8" spans="2:7" ht="15.75" customHeight="1" x14ac:dyDescent="0.25">
      <c r="B8" s="3" t="s">
        <v>87</v>
      </c>
      <c r="C8" s="4"/>
      <c r="D8" s="4"/>
      <c r="E8" s="75">
        <f>F8/100</f>
        <v>3</v>
      </c>
      <c r="F8" s="10">
        <v>300</v>
      </c>
    </row>
    <row r="9" spans="2:7" ht="15.75" customHeight="1" x14ac:dyDescent="0.25">
      <c r="B9" s="11" t="s">
        <v>88</v>
      </c>
      <c r="C9" s="12"/>
      <c r="D9" s="12"/>
      <c r="E9" s="13">
        <v>2012</v>
      </c>
      <c r="F9" s="40"/>
    </row>
    <row r="10" spans="2:7" x14ac:dyDescent="0.25">
      <c r="B10" s="39" t="s">
        <v>86</v>
      </c>
      <c r="C10" s="41" t="s">
        <v>89</v>
      </c>
      <c r="D10" s="41" t="s">
        <v>90</v>
      </c>
      <c r="E10" s="41" t="s">
        <v>91</v>
      </c>
      <c r="F10" s="39" t="s">
        <v>16</v>
      </c>
    </row>
    <row r="11" spans="2:7" x14ac:dyDescent="0.25">
      <c r="B11" s="42">
        <v>1</v>
      </c>
      <c r="C11" s="43" t="s">
        <v>24</v>
      </c>
      <c r="D11" s="44">
        <v>3.25</v>
      </c>
      <c r="E11" s="20">
        <v>2014</v>
      </c>
      <c r="F11" s="33" t="str">
        <f>IF(AND(D11&gt;=E$8,E11&gt;=E$9),"Tes Tahap I","Gugur")</f>
        <v>Tes Tahap I</v>
      </c>
      <c r="G11" s="28" t="str">
        <f ca="1">"&lt;&lt; "&amp;_xlfn.FORMULATEXT(F11)</f>
        <v>&lt;&lt; =IF(AND(D11&gt;=E$8;E11&gt;=E$9);"Tes Tahap I";"Gugur")</v>
      </c>
    </row>
    <row r="12" spans="2:7" x14ac:dyDescent="0.25">
      <c r="B12" s="42">
        <v>2</v>
      </c>
      <c r="C12" s="43" t="s">
        <v>25</v>
      </c>
      <c r="D12" s="44">
        <v>2.75</v>
      </c>
      <c r="E12" s="20">
        <v>2015</v>
      </c>
      <c r="F12" s="5" t="str">
        <f t="shared" ref="F12:F20" si="0">IF(AND(D12&gt;=E$8,E12&gt;=E$9),"Tes Tahap I","Gugur")</f>
        <v>Gugur</v>
      </c>
    </row>
    <row r="13" spans="2:7" x14ac:dyDescent="0.25">
      <c r="B13" s="42">
        <v>3</v>
      </c>
      <c r="C13" s="43" t="s">
        <v>51</v>
      </c>
      <c r="D13" s="44">
        <v>2.9</v>
      </c>
      <c r="E13" s="20">
        <v>2014</v>
      </c>
      <c r="F13" s="5" t="str">
        <f t="shared" si="0"/>
        <v>Gugur</v>
      </c>
    </row>
    <row r="14" spans="2:7" x14ac:dyDescent="0.25">
      <c r="B14" s="42">
        <v>4</v>
      </c>
      <c r="C14" s="43" t="s">
        <v>50</v>
      </c>
      <c r="D14" s="44">
        <v>3.25</v>
      </c>
      <c r="E14" s="20">
        <v>2011</v>
      </c>
      <c r="F14" s="5" t="str">
        <f t="shared" si="0"/>
        <v>Gugur</v>
      </c>
    </row>
    <row r="15" spans="2:7" x14ac:dyDescent="0.25">
      <c r="B15" s="42">
        <v>5</v>
      </c>
      <c r="C15" s="43" t="s">
        <v>49</v>
      </c>
      <c r="D15" s="44">
        <v>3.88</v>
      </c>
      <c r="E15" s="20">
        <v>2014</v>
      </c>
      <c r="F15" s="5" t="str">
        <f t="shared" si="0"/>
        <v>Tes Tahap I</v>
      </c>
    </row>
    <row r="16" spans="2:7" x14ac:dyDescent="0.25">
      <c r="B16" s="42">
        <v>6</v>
      </c>
      <c r="C16" s="43" t="s">
        <v>92</v>
      </c>
      <c r="D16" s="44">
        <v>2.9</v>
      </c>
      <c r="E16" s="20">
        <v>2014</v>
      </c>
      <c r="F16" s="5" t="str">
        <f t="shared" si="0"/>
        <v>Gugur</v>
      </c>
    </row>
    <row r="17" spans="2:6" x14ac:dyDescent="0.25">
      <c r="B17" s="42">
        <v>7</v>
      </c>
      <c r="C17" s="43" t="s">
        <v>93</v>
      </c>
      <c r="D17" s="44">
        <v>3.45</v>
      </c>
      <c r="E17" s="20">
        <v>2010</v>
      </c>
      <c r="F17" s="5" t="str">
        <f t="shared" si="0"/>
        <v>Gugur</v>
      </c>
    </row>
    <row r="18" spans="2:6" x14ac:dyDescent="0.25">
      <c r="B18" s="42">
        <v>8</v>
      </c>
      <c r="C18" s="43" t="s">
        <v>94</v>
      </c>
      <c r="D18" s="44">
        <v>3.6</v>
      </c>
      <c r="E18" s="20">
        <v>2014</v>
      </c>
      <c r="F18" s="5" t="str">
        <f t="shared" si="0"/>
        <v>Tes Tahap I</v>
      </c>
    </row>
    <row r="19" spans="2:6" x14ac:dyDescent="0.25">
      <c r="B19" s="42">
        <v>9</v>
      </c>
      <c r="C19" s="43" t="s">
        <v>95</v>
      </c>
      <c r="D19" s="44">
        <v>2.8</v>
      </c>
      <c r="E19" s="20">
        <v>2012</v>
      </c>
      <c r="F19" s="5" t="str">
        <f t="shared" si="0"/>
        <v>Gugur</v>
      </c>
    </row>
    <row r="20" spans="2:6" x14ac:dyDescent="0.25">
      <c r="B20" s="42">
        <v>10</v>
      </c>
      <c r="C20" s="43" t="s">
        <v>96</v>
      </c>
      <c r="D20" s="44">
        <v>3.78</v>
      </c>
      <c r="E20" s="20">
        <v>2014</v>
      </c>
      <c r="F20" s="5" t="str">
        <f t="shared" si="0"/>
        <v>Tes Tahap I</v>
      </c>
    </row>
    <row r="21" spans="2:6" ht="15" customHeight="1" x14ac:dyDescent="0.25">
      <c r="B21" s="42">
        <v>11</v>
      </c>
      <c r="C21" s="43" t="s">
        <v>156</v>
      </c>
      <c r="D21" s="44">
        <v>3.5</v>
      </c>
      <c r="E21" s="20">
        <v>2014</v>
      </c>
      <c r="F21" s="5" t="str">
        <f t="shared" ref="F21:F25" si="1">IF(AND(D21&gt;=E$8,E21&gt;=E$9),"Tes Tahap I","Gugur")</f>
        <v>Tes Tahap I</v>
      </c>
    </row>
    <row r="22" spans="2:6" x14ac:dyDescent="0.25">
      <c r="B22" s="42">
        <v>12</v>
      </c>
      <c r="C22" s="43" t="s">
        <v>157</v>
      </c>
      <c r="D22" s="44">
        <v>3.45</v>
      </c>
      <c r="E22" s="20">
        <v>2014</v>
      </c>
      <c r="F22" s="5" t="str">
        <f t="shared" si="1"/>
        <v>Tes Tahap I</v>
      </c>
    </row>
    <row r="23" spans="2:6" x14ac:dyDescent="0.25">
      <c r="B23" s="42">
        <v>13</v>
      </c>
      <c r="C23" s="43" t="s">
        <v>158</v>
      </c>
      <c r="D23" s="44">
        <v>3.4</v>
      </c>
      <c r="E23" s="20">
        <v>2016</v>
      </c>
      <c r="F23" s="5" t="str">
        <f t="shared" si="1"/>
        <v>Tes Tahap I</v>
      </c>
    </row>
    <row r="24" spans="2:6" x14ac:dyDescent="0.25">
      <c r="B24" s="42">
        <v>14</v>
      </c>
      <c r="C24" s="43" t="s">
        <v>159</v>
      </c>
      <c r="D24" s="44">
        <v>2.98</v>
      </c>
      <c r="E24" s="20">
        <v>2018</v>
      </c>
      <c r="F24" s="5" t="str">
        <f t="shared" si="1"/>
        <v>Gugur</v>
      </c>
    </row>
    <row r="25" spans="2:6" x14ac:dyDescent="0.25">
      <c r="B25" s="42">
        <v>15</v>
      </c>
      <c r="C25" s="43" t="s">
        <v>160</v>
      </c>
      <c r="D25" s="44">
        <v>3.15</v>
      </c>
      <c r="E25" s="20">
        <v>2014</v>
      </c>
      <c r="F25" s="5" t="str">
        <f t="shared" si="1"/>
        <v>Tes Tahap I</v>
      </c>
    </row>
    <row r="26" spans="2:6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2</xdr:col>
                    <xdr:colOff>962025</xdr:colOff>
                    <xdr:row>7</xdr:row>
                    <xdr:rowOff>19050</xdr:rowOff>
                  </from>
                  <to>
                    <xdr:col>3</xdr:col>
                    <xdr:colOff>400050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Scroll Bar 2">
              <controlPr defaultSize="0" autoPict="0">
                <anchor moveWithCells="1">
                  <from>
                    <xdr:col>2</xdr:col>
                    <xdr:colOff>962025</xdr:colOff>
                    <xdr:row>8</xdr:row>
                    <xdr:rowOff>9525</xdr:rowOff>
                  </from>
                  <to>
                    <xdr:col>3</xdr:col>
                    <xdr:colOff>400050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5"/>
  <sheetViews>
    <sheetView showGridLines="0" tabSelected="1" workbookViewId="0">
      <selection activeCell="E8" sqref="E8"/>
    </sheetView>
  </sheetViews>
  <sheetFormatPr defaultRowHeight="15" x14ac:dyDescent="0.25"/>
  <cols>
    <col min="1" max="1" width="5.85546875" style="1" customWidth="1"/>
    <col min="2" max="2" width="5.42578125" style="1" customWidth="1"/>
    <col min="3" max="3" width="14" style="1" customWidth="1"/>
    <col min="4" max="6" width="10.28515625" style="1" customWidth="1"/>
    <col min="7" max="7" width="12.5703125" style="1" customWidth="1"/>
    <col min="8" max="8" width="33.285156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9" t="s">
        <v>97</v>
      </c>
    </row>
    <row r="3" spans="2:8" x14ac:dyDescent="0.25">
      <c r="B3" s="37" t="s">
        <v>98</v>
      </c>
      <c r="C3" s="23"/>
      <c r="D3" s="23"/>
      <c r="E3" s="23"/>
      <c r="F3" s="23"/>
      <c r="G3" s="23"/>
    </row>
    <row r="4" spans="2:8" x14ac:dyDescent="0.25">
      <c r="B4" s="38" t="s">
        <v>99</v>
      </c>
      <c r="C4" s="23"/>
      <c r="D4" s="23"/>
      <c r="E4" s="23"/>
      <c r="F4" s="23"/>
      <c r="G4" s="23"/>
    </row>
    <row r="5" spans="2:8" x14ac:dyDescent="0.25">
      <c r="B5" s="37" t="s">
        <v>80</v>
      </c>
    </row>
    <row r="6" spans="2:8" ht="18.75" customHeight="1" x14ac:dyDescent="0.25">
      <c r="B6" s="96" t="s">
        <v>2</v>
      </c>
    </row>
    <row r="7" spans="2:8" x14ac:dyDescent="0.25">
      <c r="B7" s="15" t="s">
        <v>85</v>
      </c>
    </row>
    <row r="8" spans="2:8" ht="18" customHeight="1" x14ac:dyDescent="0.25">
      <c r="B8" s="11" t="s">
        <v>100</v>
      </c>
      <c r="C8" s="12"/>
      <c r="D8" s="12"/>
      <c r="E8" s="13">
        <v>80</v>
      </c>
      <c r="F8" s="48"/>
      <c r="G8" s="47">
        <v>280</v>
      </c>
    </row>
    <row r="9" spans="2:8" x14ac:dyDescent="0.25">
      <c r="B9" s="39" t="s">
        <v>86</v>
      </c>
      <c r="C9" s="46" t="s">
        <v>89</v>
      </c>
      <c r="D9" s="46" t="s">
        <v>101</v>
      </c>
      <c r="E9" s="46" t="s">
        <v>102</v>
      </c>
      <c r="F9" s="41" t="s">
        <v>103</v>
      </c>
      <c r="G9" s="39" t="s">
        <v>16</v>
      </c>
    </row>
    <row r="10" spans="2:8" x14ac:dyDescent="0.25">
      <c r="B10" s="42">
        <v>1</v>
      </c>
      <c r="C10" s="43" t="s">
        <v>24</v>
      </c>
      <c r="D10" s="49">
        <v>81</v>
      </c>
      <c r="E10" s="49">
        <v>80</v>
      </c>
      <c r="F10" s="50">
        <f>AVERAGE(D10:E10)</f>
        <v>80.5</v>
      </c>
      <c r="G10" s="33" t="str">
        <f>IF(NOT(F10&lt;E$8),"Lulus","Gagal")</f>
        <v>Lulus</v>
      </c>
      <c r="H10" s="28" t="str">
        <f ca="1">"&lt;&lt; "&amp;_xlfn.FORMULATEXT(G10)</f>
        <v>&lt;&lt; =IF(NOT(F10&lt;E$8);"Lulus";"Gagal")</v>
      </c>
    </row>
    <row r="11" spans="2:8" x14ac:dyDescent="0.25">
      <c r="B11" s="42">
        <v>2</v>
      </c>
      <c r="C11" s="43" t="s">
        <v>25</v>
      </c>
      <c r="D11" s="49">
        <v>82</v>
      </c>
      <c r="E11" s="49">
        <v>77</v>
      </c>
      <c r="F11" s="50">
        <f t="shared" ref="F11:F19" si="0">AVERAGE(D11:E11)</f>
        <v>79.5</v>
      </c>
      <c r="G11" s="33" t="str">
        <f t="shared" ref="G11:G19" si="1">IF(NOT(F11&lt;E$8),"Lulus","Gagal")</f>
        <v>Gagal</v>
      </c>
    </row>
    <row r="12" spans="2:8" x14ac:dyDescent="0.25">
      <c r="B12" s="42">
        <v>3</v>
      </c>
      <c r="C12" s="43" t="s">
        <v>51</v>
      </c>
      <c r="D12" s="49">
        <v>88</v>
      </c>
      <c r="E12" s="49">
        <v>78</v>
      </c>
      <c r="F12" s="50">
        <f t="shared" si="0"/>
        <v>83</v>
      </c>
      <c r="G12" s="33" t="str">
        <f t="shared" si="1"/>
        <v>Lulus</v>
      </c>
    </row>
    <row r="13" spans="2:8" x14ac:dyDescent="0.25">
      <c r="B13" s="42">
        <v>4</v>
      </c>
      <c r="C13" s="43" t="s">
        <v>50</v>
      </c>
      <c r="D13" s="49">
        <v>79</v>
      </c>
      <c r="E13" s="49">
        <v>75</v>
      </c>
      <c r="F13" s="50">
        <f t="shared" si="0"/>
        <v>77</v>
      </c>
      <c r="G13" s="33" t="str">
        <f t="shared" si="1"/>
        <v>Gagal</v>
      </c>
    </row>
    <row r="14" spans="2:8" x14ac:dyDescent="0.25">
      <c r="B14" s="42">
        <v>5</v>
      </c>
      <c r="C14" s="43" t="s">
        <v>49</v>
      </c>
      <c r="D14" s="49">
        <v>68</v>
      </c>
      <c r="E14" s="49">
        <v>88</v>
      </c>
      <c r="F14" s="50">
        <f t="shared" si="0"/>
        <v>78</v>
      </c>
      <c r="G14" s="33" t="str">
        <f t="shared" si="1"/>
        <v>Gagal</v>
      </c>
    </row>
    <row r="15" spans="2:8" x14ac:dyDescent="0.25">
      <c r="B15" s="42">
        <v>6</v>
      </c>
      <c r="C15" s="43" t="s">
        <v>92</v>
      </c>
      <c r="D15" s="49">
        <v>82</v>
      </c>
      <c r="E15" s="49">
        <v>80</v>
      </c>
      <c r="F15" s="50">
        <f t="shared" si="0"/>
        <v>81</v>
      </c>
      <c r="G15" s="33" t="str">
        <f t="shared" si="1"/>
        <v>Lulus</v>
      </c>
    </row>
    <row r="16" spans="2:8" x14ac:dyDescent="0.25">
      <c r="B16" s="42">
        <v>7</v>
      </c>
      <c r="C16" s="43" t="s">
        <v>93</v>
      </c>
      <c r="D16" s="49">
        <v>82</v>
      </c>
      <c r="E16" s="49">
        <v>78</v>
      </c>
      <c r="F16" s="50">
        <f t="shared" si="0"/>
        <v>80</v>
      </c>
      <c r="G16" s="33" t="str">
        <f t="shared" si="1"/>
        <v>Lulus</v>
      </c>
    </row>
    <row r="17" spans="2:7" x14ac:dyDescent="0.25">
      <c r="B17" s="42">
        <v>8</v>
      </c>
      <c r="C17" s="43" t="s">
        <v>94</v>
      </c>
      <c r="D17" s="49">
        <v>79</v>
      </c>
      <c r="E17" s="49">
        <v>83</v>
      </c>
      <c r="F17" s="50">
        <f t="shared" si="0"/>
        <v>81</v>
      </c>
      <c r="G17" s="33" t="str">
        <f t="shared" si="1"/>
        <v>Lulus</v>
      </c>
    </row>
    <row r="18" spans="2:7" x14ac:dyDescent="0.25">
      <c r="B18" s="42">
        <v>9</v>
      </c>
      <c r="C18" s="43" t="s">
        <v>95</v>
      </c>
      <c r="D18" s="49">
        <v>82</v>
      </c>
      <c r="E18" s="49">
        <v>69</v>
      </c>
      <c r="F18" s="50">
        <f t="shared" si="0"/>
        <v>75.5</v>
      </c>
      <c r="G18" s="33" t="str">
        <f t="shared" si="1"/>
        <v>Gagal</v>
      </c>
    </row>
    <row r="19" spans="2:7" x14ac:dyDescent="0.25">
      <c r="B19" s="42">
        <v>10</v>
      </c>
      <c r="C19" s="43" t="s">
        <v>96</v>
      </c>
      <c r="D19" s="49">
        <v>79</v>
      </c>
      <c r="E19" s="49">
        <v>87</v>
      </c>
      <c r="F19" s="50">
        <f t="shared" si="0"/>
        <v>83</v>
      </c>
      <c r="G19" s="33" t="str">
        <f t="shared" si="1"/>
        <v>Lulus</v>
      </c>
    </row>
    <row r="20" spans="2:7" ht="15" customHeight="1" x14ac:dyDescent="0.25">
      <c r="B20" s="42">
        <v>11</v>
      </c>
      <c r="C20" s="43" t="s">
        <v>156</v>
      </c>
      <c r="D20" s="49">
        <v>69</v>
      </c>
      <c r="E20" s="49">
        <v>78</v>
      </c>
      <c r="F20" s="50">
        <f t="shared" ref="F20:F24" si="2">AVERAGE(D20:E20)</f>
        <v>73.5</v>
      </c>
      <c r="G20" s="33" t="str">
        <f t="shared" ref="G20:G24" si="3">IF(NOT(F20&lt;E$8),"Lulus","Gagal")</f>
        <v>Gagal</v>
      </c>
    </row>
    <row r="21" spans="2:7" x14ac:dyDescent="0.25">
      <c r="B21" s="42">
        <v>12</v>
      </c>
      <c r="C21" s="43" t="s">
        <v>157</v>
      </c>
      <c r="D21" s="49">
        <v>88</v>
      </c>
      <c r="E21" s="49">
        <v>67</v>
      </c>
      <c r="F21" s="50">
        <f t="shared" si="2"/>
        <v>77.5</v>
      </c>
      <c r="G21" s="33" t="str">
        <f t="shared" si="3"/>
        <v>Gagal</v>
      </c>
    </row>
    <row r="22" spans="2:7" x14ac:dyDescent="0.25">
      <c r="B22" s="42">
        <v>13</v>
      </c>
      <c r="C22" s="43" t="s">
        <v>158</v>
      </c>
      <c r="D22" s="49">
        <v>92</v>
      </c>
      <c r="E22" s="49">
        <v>88</v>
      </c>
      <c r="F22" s="50">
        <f t="shared" si="2"/>
        <v>90</v>
      </c>
      <c r="G22" s="33" t="str">
        <f t="shared" si="3"/>
        <v>Lulus</v>
      </c>
    </row>
    <row r="23" spans="2:7" x14ac:dyDescent="0.25">
      <c r="B23" s="42">
        <v>14</v>
      </c>
      <c r="C23" s="43" t="s">
        <v>161</v>
      </c>
      <c r="D23" s="49">
        <v>59</v>
      </c>
      <c r="E23" s="49">
        <v>78</v>
      </c>
      <c r="F23" s="50">
        <f t="shared" si="2"/>
        <v>68.5</v>
      </c>
      <c r="G23" s="33" t="str">
        <f t="shared" si="3"/>
        <v>Gagal</v>
      </c>
    </row>
    <row r="24" spans="2:7" x14ac:dyDescent="0.25">
      <c r="B24" s="42">
        <v>15</v>
      </c>
      <c r="C24" s="43" t="s">
        <v>160</v>
      </c>
      <c r="D24" s="49">
        <v>78</v>
      </c>
      <c r="E24" s="49">
        <v>82</v>
      </c>
      <c r="F24" s="50">
        <f t="shared" si="2"/>
        <v>80</v>
      </c>
      <c r="G24" s="33" t="str">
        <f t="shared" si="3"/>
        <v>Lulus</v>
      </c>
    </row>
    <row r="25" spans="2:7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3" name="Scroll Bar 3">
              <controlPr defaultSize="0" autoPict="0">
                <anchor moveWithCells="1">
                  <from>
                    <xdr:col>3</xdr:col>
                    <xdr:colOff>85725</xdr:colOff>
                    <xdr:row>7</xdr:row>
                    <xdr:rowOff>28575</xdr:rowOff>
                  </from>
                  <to>
                    <xdr:col>3</xdr:col>
                    <xdr:colOff>571500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2"/>
  <sheetViews>
    <sheetView showGridLines="0" workbookViewId="0">
      <selection activeCell="G6" sqref="G6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3.5703125" style="1" customWidth="1"/>
    <col min="6" max="6" width="17.140625" style="1" customWidth="1"/>
    <col min="7" max="7" width="15.5703125" style="1" customWidth="1"/>
    <col min="8" max="8" width="42.57031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9" t="s">
        <v>19</v>
      </c>
    </row>
    <row r="3" spans="2:8" ht="15.75" x14ac:dyDescent="0.25">
      <c r="B3" s="29" t="s">
        <v>20</v>
      </c>
    </row>
    <row r="4" spans="2:8" x14ac:dyDescent="0.25">
      <c r="B4" s="24" t="s">
        <v>28</v>
      </c>
      <c r="C4" s="1" t="s">
        <v>29</v>
      </c>
    </row>
    <row r="6" spans="2:8" ht="17.25" customHeight="1" x14ac:dyDescent="0.25">
      <c r="B6" s="15" t="s">
        <v>2</v>
      </c>
      <c r="E6" s="10">
        <v>2</v>
      </c>
      <c r="F6" s="74" t="s">
        <v>21</v>
      </c>
      <c r="G6" s="13" t="str">
        <f>IF(E6=1,C7,"Tidak "&amp;C7)</f>
        <v>Tidak Hujan</v>
      </c>
    </row>
    <row r="7" spans="2:8" x14ac:dyDescent="0.25">
      <c r="B7" s="2" t="s">
        <v>23</v>
      </c>
      <c r="C7" s="2" t="s">
        <v>115</v>
      </c>
      <c r="F7" s="73" t="s">
        <v>22</v>
      </c>
      <c r="G7" s="6" t="str">
        <f>IF(E6=1,D8,D9)</f>
        <v>pergi ke mal</v>
      </c>
    </row>
    <row r="8" spans="2:8" x14ac:dyDescent="0.25">
      <c r="B8" s="2" t="s">
        <v>22</v>
      </c>
      <c r="C8" s="2" t="s">
        <v>26</v>
      </c>
      <c r="D8" s="1" t="s">
        <v>117</v>
      </c>
    </row>
    <row r="9" spans="2:8" x14ac:dyDescent="0.25">
      <c r="C9" s="2" t="s">
        <v>27</v>
      </c>
      <c r="D9" s="1" t="s">
        <v>116</v>
      </c>
    </row>
    <row r="10" spans="2:8" x14ac:dyDescent="0.25">
      <c r="F10" s="25" t="s">
        <v>30</v>
      </c>
    </row>
    <row r="11" spans="2:8" x14ac:dyDescent="0.25">
      <c r="F11" s="21" t="s">
        <v>21</v>
      </c>
      <c r="G11" s="26" t="s">
        <v>22</v>
      </c>
    </row>
    <row r="12" spans="2:8" x14ac:dyDescent="0.25">
      <c r="F12" s="72" t="s">
        <v>115</v>
      </c>
      <c r="G12" s="27" t="str">
        <f>IF(F12="Hujan","menoton TV","pergi ke mal")</f>
        <v>menoton TV</v>
      </c>
      <c r="H12" s="81" t="str">
        <f ca="1">_xlfn.FORMULATEXT(G12)</f>
        <v>=IF(F12="Hujan";"menoton TV";"pergi ke mal")</v>
      </c>
    </row>
    <row r="13" spans="2:8" x14ac:dyDescent="0.25">
      <c r="F13" s="72" t="s">
        <v>118</v>
      </c>
      <c r="G13" s="6" t="str">
        <f t="shared" ref="G13:G21" si="0">IF(F13="Hujan","menoton TV","pergi ke mal")</f>
        <v>pergi ke mal</v>
      </c>
    </row>
    <row r="14" spans="2:8" x14ac:dyDescent="0.25">
      <c r="F14" s="72" t="s">
        <v>118</v>
      </c>
      <c r="G14" s="6" t="str">
        <f t="shared" si="0"/>
        <v>pergi ke mal</v>
      </c>
    </row>
    <row r="15" spans="2:8" x14ac:dyDescent="0.25">
      <c r="F15" s="72" t="s">
        <v>115</v>
      </c>
      <c r="G15" s="6" t="str">
        <f t="shared" si="0"/>
        <v>menoton TV</v>
      </c>
    </row>
    <row r="16" spans="2:8" x14ac:dyDescent="0.25">
      <c r="F16" s="72" t="s">
        <v>115</v>
      </c>
      <c r="G16" s="6" t="str">
        <f t="shared" si="0"/>
        <v>menoton TV</v>
      </c>
    </row>
    <row r="17" spans="6:7" x14ac:dyDescent="0.25">
      <c r="F17" s="72" t="s">
        <v>115</v>
      </c>
      <c r="G17" s="6" t="str">
        <f t="shared" si="0"/>
        <v>menoton TV</v>
      </c>
    </row>
    <row r="18" spans="6:7" x14ac:dyDescent="0.25">
      <c r="F18" s="72" t="s">
        <v>118</v>
      </c>
      <c r="G18" s="6" t="str">
        <f t="shared" si="0"/>
        <v>pergi ke mal</v>
      </c>
    </row>
    <row r="19" spans="6:7" x14ac:dyDescent="0.25">
      <c r="F19" s="72" t="s">
        <v>118</v>
      </c>
      <c r="G19" s="6" t="str">
        <f t="shared" si="0"/>
        <v>pergi ke mal</v>
      </c>
    </row>
    <row r="20" spans="6:7" x14ac:dyDescent="0.25">
      <c r="F20" s="72" t="s">
        <v>115</v>
      </c>
      <c r="G20" s="6" t="str">
        <f t="shared" si="0"/>
        <v>menoton TV</v>
      </c>
    </row>
    <row r="21" spans="6:7" x14ac:dyDescent="0.25">
      <c r="F21" s="72" t="s">
        <v>118</v>
      </c>
      <c r="G21" s="6" t="str">
        <f t="shared" si="0"/>
        <v>pergi ke mal</v>
      </c>
    </row>
    <row r="22" spans="6:7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Scroll Bar 1">
              <controlPr defaultSize="0" autoPict="0">
                <anchor moveWithCells="1">
                  <from>
                    <xdr:col>5</xdr:col>
                    <xdr:colOff>581025</xdr:colOff>
                    <xdr:row>5</xdr:row>
                    <xdr:rowOff>19050</xdr:rowOff>
                  </from>
                  <to>
                    <xdr:col>5</xdr:col>
                    <xdr:colOff>1066800</xdr:colOff>
                    <xdr:row>5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showGridLines="0" topLeftCell="G5" workbookViewId="0">
      <selection activeCell="I12" sqref="I12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34.140625" style="1" customWidth="1"/>
    <col min="7" max="7" width="5.85546875" style="1" customWidth="1"/>
    <col min="8" max="8" width="13.42578125" style="1" customWidth="1"/>
    <col min="9" max="9" width="16.7109375" style="1" customWidth="1"/>
    <col min="10" max="11" width="13.7109375" style="1" customWidth="1"/>
    <col min="12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9" t="s">
        <v>19</v>
      </c>
    </row>
    <row r="3" spans="2:11" ht="15.75" x14ac:dyDescent="0.25">
      <c r="B3" s="29" t="s">
        <v>31</v>
      </c>
    </row>
    <row r="4" spans="2:11" x14ac:dyDescent="0.25">
      <c r="B4" s="24" t="s">
        <v>28</v>
      </c>
      <c r="C4" s="1" t="s">
        <v>32</v>
      </c>
    </row>
    <row r="6" spans="2:11" x14ac:dyDescent="0.25">
      <c r="B6" s="15" t="s">
        <v>2</v>
      </c>
      <c r="H6" s="15" t="s">
        <v>2</v>
      </c>
    </row>
    <row r="7" spans="2:11" x14ac:dyDescent="0.25">
      <c r="B7" s="2" t="s">
        <v>23</v>
      </c>
      <c r="C7" s="2" t="s">
        <v>115</v>
      </c>
      <c r="D7" s="30" t="s">
        <v>33</v>
      </c>
      <c r="H7" s="2" t="s">
        <v>23</v>
      </c>
      <c r="I7" s="2" t="s">
        <v>118</v>
      </c>
      <c r="J7" s="82" t="s">
        <v>33</v>
      </c>
    </row>
    <row r="8" spans="2:11" x14ac:dyDescent="0.25">
      <c r="B8" s="2" t="s">
        <v>22</v>
      </c>
      <c r="C8" s="2" t="s">
        <v>26</v>
      </c>
      <c r="D8" s="1" t="s">
        <v>117</v>
      </c>
      <c r="E8" s="30" t="s">
        <v>33</v>
      </c>
      <c r="H8" s="2" t="s">
        <v>22</v>
      </c>
      <c r="I8" s="2" t="s">
        <v>26</v>
      </c>
      <c r="J8" s="1" t="s">
        <v>116</v>
      </c>
      <c r="K8" s="82" t="s">
        <v>33</v>
      </c>
    </row>
    <row r="9" spans="2:11" x14ac:dyDescent="0.25">
      <c r="C9" s="2" t="s">
        <v>27</v>
      </c>
      <c r="D9" s="1" t="s">
        <v>116</v>
      </c>
      <c r="E9" s="30" t="s">
        <v>33</v>
      </c>
      <c r="I9" s="2" t="s">
        <v>27</v>
      </c>
      <c r="J9" s="1" t="s">
        <v>117</v>
      </c>
      <c r="K9" s="82" t="s">
        <v>33</v>
      </c>
    </row>
    <row r="11" spans="2:11" x14ac:dyDescent="0.25">
      <c r="B11" s="25" t="s">
        <v>30</v>
      </c>
      <c r="H11" s="25" t="s">
        <v>30</v>
      </c>
    </row>
    <row r="12" spans="2:11" x14ac:dyDescent="0.25">
      <c r="B12" s="21" t="s">
        <v>21</v>
      </c>
      <c r="C12" s="26" t="s">
        <v>22</v>
      </c>
      <c r="H12" s="21" t="s">
        <v>21</v>
      </c>
      <c r="I12" s="26" t="s">
        <v>22</v>
      </c>
    </row>
    <row r="13" spans="2:11" x14ac:dyDescent="0.25">
      <c r="B13" s="5" t="s">
        <v>115</v>
      </c>
      <c r="C13" s="27" t="str">
        <f>IF(B13=C$7,D$8,D$9)</f>
        <v>menonton TV</v>
      </c>
      <c r="D13" s="28" t="str">
        <f ca="1">_xlfn.FORMULATEXT(C13)</f>
        <v>=IF(B13=C$7;D$8;D$9)</v>
      </c>
      <c r="H13" s="5" t="s">
        <v>115</v>
      </c>
      <c r="I13" s="27" t="str">
        <f>IF(H13=I$7,J$8,J$9)</f>
        <v>menonton TV</v>
      </c>
      <c r="J13" s="30" t="str">
        <f ca="1">_xlfn.FORMULATEXT(I13)</f>
        <v>=IF(H13=I$7;J$8;J$9)</v>
      </c>
    </row>
    <row r="14" spans="2:11" x14ac:dyDescent="0.25">
      <c r="B14" s="5" t="s">
        <v>118</v>
      </c>
      <c r="C14" s="27" t="str">
        <f t="shared" ref="C14:C17" si="0">IF(B14=C$7,D$8,D$9)</f>
        <v>pergi ke mal</v>
      </c>
      <c r="H14" s="5" t="s">
        <v>118</v>
      </c>
      <c r="I14" s="27" t="str">
        <f t="shared" ref="I14:I17" si="1">IF(H14=I$7,J$8,J$9)</f>
        <v>pergi ke mal</v>
      </c>
    </row>
    <row r="15" spans="2:11" x14ac:dyDescent="0.25">
      <c r="B15" s="5" t="s">
        <v>118</v>
      </c>
      <c r="C15" s="27" t="str">
        <f t="shared" si="0"/>
        <v>pergi ke mal</v>
      </c>
      <c r="D15" s="32" t="s">
        <v>34</v>
      </c>
      <c r="H15" s="5" t="s">
        <v>118</v>
      </c>
      <c r="I15" s="27" t="str">
        <f t="shared" si="1"/>
        <v>pergi ke mal</v>
      </c>
    </row>
    <row r="16" spans="2:11" x14ac:dyDescent="0.25">
      <c r="B16" s="5" t="s">
        <v>115</v>
      </c>
      <c r="C16" s="27" t="str">
        <f t="shared" si="0"/>
        <v>menonton TV</v>
      </c>
      <c r="D16" s="31" t="s">
        <v>35</v>
      </c>
      <c r="H16" s="5" t="s">
        <v>115</v>
      </c>
      <c r="I16" s="27" t="str">
        <f t="shared" si="1"/>
        <v>menonton TV</v>
      </c>
    </row>
    <row r="17" spans="2:9" x14ac:dyDescent="0.25">
      <c r="B17" s="5" t="s">
        <v>115</v>
      </c>
      <c r="C17" s="27" t="str">
        <f t="shared" si="0"/>
        <v>menonton TV</v>
      </c>
      <c r="D17" s="31" t="s">
        <v>114</v>
      </c>
      <c r="H17" s="5" t="s">
        <v>115</v>
      </c>
      <c r="I17" s="27" t="str">
        <f t="shared" si="1"/>
        <v>menonton TV</v>
      </c>
    </row>
    <row r="18" spans="2:9" ht="19.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C12" sqref="C12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41.14062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9" t="s">
        <v>19</v>
      </c>
    </row>
    <row r="3" spans="2:5" ht="15.75" x14ac:dyDescent="0.25">
      <c r="B3" s="29" t="s">
        <v>119</v>
      </c>
    </row>
    <row r="4" spans="2:5" x14ac:dyDescent="0.25">
      <c r="B4" s="24" t="s">
        <v>28</v>
      </c>
      <c r="C4" s="1" t="s">
        <v>36</v>
      </c>
    </row>
    <row r="6" spans="2:5" x14ac:dyDescent="0.25">
      <c r="B6" s="15" t="s">
        <v>2</v>
      </c>
    </row>
    <row r="7" spans="2:5" x14ac:dyDescent="0.25">
      <c r="B7" s="2" t="s">
        <v>23</v>
      </c>
      <c r="C7" s="2" t="s">
        <v>115</v>
      </c>
      <c r="D7" s="30" t="s">
        <v>123</v>
      </c>
    </row>
    <row r="8" spans="2:5" x14ac:dyDescent="0.25">
      <c r="B8" s="2" t="s">
        <v>22</v>
      </c>
      <c r="C8" s="2" t="s">
        <v>26</v>
      </c>
      <c r="D8" s="1" t="s">
        <v>117</v>
      </c>
      <c r="E8" s="30" t="s">
        <v>124</v>
      </c>
    </row>
    <row r="9" spans="2:5" x14ac:dyDescent="0.25">
      <c r="C9" s="2" t="s">
        <v>27</v>
      </c>
      <c r="D9" s="1" t="s">
        <v>116</v>
      </c>
      <c r="E9" s="30" t="s">
        <v>125</v>
      </c>
    </row>
    <row r="11" spans="2:5" x14ac:dyDescent="0.25">
      <c r="B11" s="25" t="s">
        <v>30</v>
      </c>
    </row>
    <row r="12" spans="2:5" x14ac:dyDescent="0.25">
      <c r="B12" s="21" t="s">
        <v>21</v>
      </c>
      <c r="C12" s="26" t="s">
        <v>22</v>
      </c>
    </row>
    <row r="13" spans="2:5" x14ac:dyDescent="0.25">
      <c r="B13" s="5" t="s">
        <v>115</v>
      </c>
      <c r="C13" s="27" t="str">
        <f>IF(B13=Hujan,Nonton,Mal)</f>
        <v>menonton TV</v>
      </c>
      <c r="D13" s="28" t="str">
        <f ca="1">"&lt;&lt; "&amp;_xlfn.FORMULATEXT(C13)</f>
        <v>&lt;&lt; =IF(B13=Hujan;Nonton;Mal)</v>
      </c>
    </row>
    <row r="14" spans="2:5" x14ac:dyDescent="0.25">
      <c r="B14" s="5" t="s">
        <v>115</v>
      </c>
      <c r="C14" s="27" t="str">
        <f>IF(B14=Hujan,Nonton,Mal)</f>
        <v>menonton TV</v>
      </c>
    </row>
    <row r="15" spans="2:5" x14ac:dyDescent="0.25">
      <c r="B15" s="5" t="s">
        <v>118</v>
      </c>
      <c r="C15" s="27" t="str">
        <f>IF(B15=Hujan,Nonton,Mal)</f>
        <v>pergi ke mal</v>
      </c>
      <c r="D15" s="32"/>
    </row>
    <row r="16" spans="2:5" x14ac:dyDescent="0.25">
      <c r="B16" s="5" t="s">
        <v>118</v>
      </c>
      <c r="C16" s="27" t="str">
        <f>IF(B16=Hujan,Nonton,Mal)</f>
        <v>pergi ke mal</v>
      </c>
      <c r="D16" s="16"/>
    </row>
    <row r="17" spans="2:4" x14ac:dyDescent="0.25">
      <c r="B17" s="5" t="s">
        <v>115</v>
      </c>
      <c r="C17" s="27" t="str">
        <f>IF(B17=Hujan,Nonton,Mal)</f>
        <v>menonton TV</v>
      </c>
      <c r="D17" s="16"/>
    </row>
    <row r="18" spans="2:4" ht="19.5" customHeight="1" x14ac:dyDescent="0.25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showGridLines="0" workbookViewId="0">
      <selection activeCell="E5" sqref="E5"/>
    </sheetView>
  </sheetViews>
  <sheetFormatPr defaultRowHeight="15" x14ac:dyDescent="0.25"/>
  <cols>
    <col min="1" max="1" width="5.85546875" style="1" customWidth="1"/>
    <col min="2" max="2" width="5" style="1" customWidth="1"/>
    <col min="3" max="3" width="13.7109375" style="1" customWidth="1"/>
    <col min="4" max="4" width="9.140625" style="1"/>
    <col min="5" max="5" width="10.140625" style="1" customWidth="1"/>
    <col min="6" max="6" width="3.140625" style="1" customWidth="1"/>
    <col min="7" max="7" width="5" style="1" customWidth="1"/>
    <col min="8" max="8" width="13.7109375" style="1" customWidth="1"/>
    <col min="9" max="9" width="9.140625" style="1"/>
    <col min="10" max="10" width="10.140625" style="1" customWidth="1"/>
    <col min="11" max="11" width="18.140625" style="1" customWidth="1"/>
    <col min="12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84" t="s">
        <v>139</v>
      </c>
    </row>
    <row r="3" spans="2:11" x14ac:dyDescent="0.25">
      <c r="B3" s="85" t="s">
        <v>126</v>
      </c>
    </row>
    <row r="4" spans="2:11" x14ac:dyDescent="0.25">
      <c r="B4" s="66" t="s">
        <v>14</v>
      </c>
      <c r="C4" s="83" t="s">
        <v>127</v>
      </c>
      <c r="D4" s="83" t="s">
        <v>128</v>
      </c>
      <c r="E4" s="66" t="s">
        <v>129</v>
      </c>
      <c r="G4" s="66" t="s">
        <v>14</v>
      </c>
      <c r="H4" s="83" t="s">
        <v>127</v>
      </c>
      <c r="I4" s="83" t="s">
        <v>128</v>
      </c>
      <c r="J4" s="66" t="s">
        <v>129</v>
      </c>
    </row>
    <row r="5" spans="2:11" x14ac:dyDescent="0.25">
      <c r="B5" s="86">
        <v>1</v>
      </c>
      <c r="C5" s="2" t="s">
        <v>130</v>
      </c>
      <c r="D5" s="86">
        <v>125</v>
      </c>
      <c r="E5" s="86">
        <f>D5</f>
        <v>125</v>
      </c>
      <c r="G5" s="86">
        <v>1</v>
      </c>
      <c r="H5" s="2" t="str">
        <f>C5</f>
        <v>Januari</v>
      </c>
      <c r="I5" s="86">
        <v>125</v>
      </c>
      <c r="J5" s="86">
        <f>I5</f>
        <v>125</v>
      </c>
    </row>
    <row r="6" spans="2:11" x14ac:dyDescent="0.25">
      <c r="B6" s="86">
        <f>IF(C6="","",B5+1)</f>
        <v>2</v>
      </c>
      <c r="C6" s="2" t="s">
        <v>131</v>
      </c>
      <c r="D6" s="86">
        <v>129</v>
      </c>
      <c r="E6" s="86">
        <f>E5+D6</f>
        <v>254</v>
      </c>
      <c r="G6" s="86">
        <f>IF(H6="","",G5+1)</f>
        <v>2</v>
      </c>
      <c r="H6" s="2" t="s">
        <v>131</v>
      </c>
      <c r="I6" s="86">
        <v>129</v>
      </c>
      <c r="J6" s="86">
        <f>IF(H6&lt;&gt;"",J5+I6,"")</f>
        <v>254</v>
      </c>
      <c r="K6" s="30" t="str">
        <f ca="1">_xlfn.FORMULATEXT(J6)</f>
        <v>=IF(H6&lt;&gt;"";J5+I6;"")</v>
      </c>
    </row>
    <row r="7" spans="2:11" x14ac:dyDescent="0.25">
      <c r="B7" s="86">
        <f t="shared" ref="B7:B16" si="0">IF(C7="","",B6+1)</f>
        <v>3</v>
      </c>
      <c r="C7" s="2" t="s">
        <v>132</v>
      </c>
      <c r="D7" s="86">
        <v>157</v>
      </c>
      <c r="E7" s="86">
        <f t="shared" ref="E7:E16" si="1">E6+D7</f>
        <v>411</v>
      </c>
      <c r="G7" s="86">
        <f t="shared" ref="G7:G16" si="2">IF(H7="","",G6+1)</f>
        <v>3</v>
      </c>
      <c r="H7" s="2" t="s">
        <v>132</v>
      </c>
      <c r="I7" s="86">
        <v>157</v>
      </c>
      <c r="J7" s="86">
        <f t="shared" ref="J7:J16" si="3">IF(H7&lt;&gt;"",J6+I7,"")</f>
        <v>411</v>
      </c>
    </row>
    <row r="8" spans="2:11" x14ac:dyDescent="0.25">
      <c r="B8" s="86">
        <f t="shared" si="0"/>
        <v>4</v>
      </c>
      <c r="C8" s="2" t="s">
        <v>133</v>
      </c>
      <c r="D8" s="86">
        <v>98</v>
      </c>
      <c r="E8" s="86">
        <f t="shared" si="1"/>
        <v>509</v>
      </c>
      <c r="G8" s="86">
        <f t="shared" si="2"/>
        <v>4</v>
      </c>
      <c r="H8" s="2" t="s">
        <v>133</v>
      </c>
      <c r="I8" s="86">
        <v>98</v>
      </c>
      <c r="J8" s="86">
        <f t="shared" si="3"/>
        <v>509</v>
      </c>
    </row>
    <row r="9" spans="2:11" x14ac:dyDescent="0.25">
      <c r="B9" s="86">
        <f t="shared" si="0"/>
        <v>5</v>
      </c>
      <c r="C9" s="2" t="s">
        <v>134</v>
      </c>
      <c r="D9" s="86">
        <v>198</v>
      </c>
      <c r="E9" s="86">
        <f t="shared" si="1"/>
        <v>707</v>
      </c>
      <c r="G9" s="86">
        <f t="shared" si="2"/>
        <v>5</v>
      </c>
      <c r="H9" s="2" t="s">
        <v>134</v>
      </c>
      <c r="I9" s="86">
        <v>198</v>
      </c>
      <c r="J9" s="86">
        <f t="shared" si="3"/>
        <v>707</v>
      </c>
    </row>
    <row r="10" spans="2:11" x14ac:dyDescent="0.25">
      <c r="B10" s="86">
        <f t="shared" si="0"/>
        <v>6</v>
      </c>
      <c r="C10" s="2" t="s">
        <v>135</v>
      </c>
      <c r="D10" s="86">
        <v>225</v>
      </c>
      <c r="E10" s="86">
        <f t="shared" si="1"/>
        <v>932</v>
      </c>
      <c r="G10" s="86">
        <f t="shared" si="2"/>
        <v>6</v>
      </c>
      <c r="H10" s="2" t="s">
        <v>135</v>
      </c>
      <c r="I10" s="86">
        <v>225</v>
      </c>
      <c r="J10" s="86">
        <f t="shared" si="3"/>
        <v>932</v>
      </c>
    </row>
    <row r="11" spans="2:11" x14ac:dyDescent="0.25">
      <c r="B11" s="86">
        <f t="shared" si="0"/>
        <v>7</v>
      </c>
      <c r="C11" s="2" t="s">
        <v>136</v>
      </c>
      <c r="D11" s="86">
        <v>175</v>
      </c>
      <c r="E11" s="86">
        <f t="shared" si="1"/>
        <v>1107</v>
      </c>
      <c r="G11" s="86">
        <f t="shared" si="2"/>
        <v>7</v>
      </c>
      <c r="H11" s="2" t="s">
        <v>136</v>
      </c>
      <c r="I11" s="86">
        <v>175</v>
      </c>
      <c r="J11" s="86">
        <f t="shared" si="3"/>
        <v>1107</v>
      </c>
    </row>
    <row r="12" spans="2:11" x14ac:dyDescent="0.25">
      <c r="B12" s="86">
        <f t="shared" si="0"/>
        <v>8</v>
      </c>
      <c r="C12" s="2" t="s">
        <v>137</v>
      </c>
      <c r="D12" s="86">
        <v>219</v>
      </c>
      <c r="E12" s="86">
        <f t="shared" si="1"/>
        <v>1326</v>
      </c>
      <c r="G12" s="86">
        <f t="shared" si="2"/>
        <v>8</v>
      </c>
      <c r="H12" s="2" t="s">
        <v>137</v>
      </c>
      <c r="I12" s="86">
        <v>219</v>
      </c>
      <c r="J12" s="86">
        <f t="shared" si="3"/>
        <v>1326</v>
      </c>
    </row>
    <row r="13" spans="2:11" x14ac:dyDescent="0.25">
      <c r="B13" s="86">
        <f t="shared" si="0"/>
        <v>9</v>
      </c>
      <c r="C13" s="2" t="s">
        <v>138</v>
      </c>
      <c r="D13" s="86">
        <v>285</v>
      </c>
      <c r="E13" s="86">
        <f t="shared" si="1"/>
        <v>1611</v>
      </c>
      <c r="G13" s="86">
        <f t="shared" si="2"/>
        <v>9</v>
      </c>
      <c r="H13" s="2" t="s">
        <v>138</v>
      </c>
      <c r="I13" s="86">
        <v>285</v>
      </c>
      <c r="J13" s="86">
        <f t="shared" si="3"/>
        <v>1611</v>
      </c>
    </row>
    <row r="14" spans="2:11" x14ac:dyDescent="0.25">
      <c r="B14" s="86" t="str">
        <f t="shared" si="0"/>
        <v/>
      </c>
      <c r="C14" s="2"/>
      <c r="D14" s="86"/>
      <c r="E14" s="86">
        <f t="shared" si="1"/>
        <v>1611</v>
      </c>
      <c r="G14" s="86" t="str">
        <f t="shared" si="2"/>
        <v/>
      </c>
      <c r="H14" s="2"/>
      <c r="I14" s="86"/>
      <c r="J14" s="86" t="str">
        <f t="shared" si="3"/>
        <v/>
      </c>
    </row>
    <row r="15" spans="2:11" x14ac:dyDescent="0.25">
      <c r="B15" s="86" t="str">
        <f t="shared" si="0"/>
        <v/>
      </c>
      <c r="C15" s="2"/>
      <c r="D15" s="86"/>
      <c r="E15" s="86">
        <f t="shared" si="1"/>
        <v>1611</v>
      </c>
      <c r="G15" s="86" t="str">
        <f t="shared" si="2"/>
        <v/>
      </c>
      <c r="H15" s="2"/>
      <c r="I15" s="86"/>
      <c r="J15" s="86" t="str">
        <f t="shared" si="3"/>
        <v/>
      </c>
    </row>
    <row r="16" spans="2:11" x14ac:dyDescent="0.25">
      <c r="B16" s="86" t="str">
        <f t="shared" si="0"/>
        <v/>
      </c>
      <c r="C16" s="2"/>
      <c r="D16" s="86"/>
      <c r="E16" s="86">
        <f t="shared" si="1"/>
        <v>1611</v>
      </c>
      <c r="G16" s="86" t="str">
        <f t="shared" si="2"/>
        <v/>
      </c>
      <c r="H16" s="2"/>
      <c r="I16" s="86"/>
      <c r="J16" s="86" t="str">
        <f t="shared" si="3"/>
        <v/>
      </c>
    </row>
    <row r="17" ht="19.5" customHeight="1" x14ac:dyDescent="0.25"/>
  </sheetData>
  <conditionalFormatting sqref="B5:E16 G5:J16">
    <cfRule type="notContainsBlanks" dxfId="0" priority="1">
      <formula>LEN(TRIM(B5))&gt;0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D9" sqref="D9"/>
    </sheetView>
  </sheetViews>
  <sheetFormatPr defaultRowHeight="15" x14ac:dyDescent="0.25"/>
  <cols>
    <col min="1" max="1" width="6" style="1" customWidth="1"/>
    <col min="2" max="2" width="4.7109375" style="1" customWidth="1"/>
    <col min="3" max="3" width="8.140625" style="1" customWidth="1"/>
    <col min="4" max="4" width="15" style="1" customWidth="1"/>
    <col min="5" max="5" width="30.7109375" style="1" customWidth="1"/>
    <col min="6" max="6" width="4.7109375" style="1" customWidth="1"/>
    <col min="7" max="7" width="8.140625" style="1" customWidth="1"/>
    <col min="8" max="8" width="13.5703125" style="1" customWidth="1"/>
    <col min="9" max="9" width="28.57031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9" t="s">
        <v>18</v>
      </c>
    </row>
    <row r="3" spans="2:9" x14ac:dyDescent="0.25">
      <c r="B3" s="2" t="s">
        <v>13</v>
      </c>
    </row>
    <row r="4" spans="2:9" x14ac:dyDescent="0.25">
      <c r="B4" s="2" t="s">
        <v>17</v>
      </c>
    </row>
    <row r="5" spans="2:9" x14ac:dyDescent="0.25">
      <c r="B5" s="2" t="s">
        <v>37</v>
      </c>
      <c r="D5" s="1" t="s">
        <v>38</v>
      </c>
    </row>
    <row r="6" spans="2:9" x14ac:dyDescent="0.25">
      <c r="B6" s="2"/>
    </row>
    <row r="7" spans="2:9" x14ac:dyDescent="0.25">
      <c r="B7" s="15" t="s">
        <v>2</v>
      </c>
    </row>
    <row r="8" spans="2:9" x14ac:dyDescent="0.25">
      <c r="B8" s="21" t="s">
        <v>14</v>
      </c>
      <c r="C8" s="22" t="s">
        <v>15</v>
      </c>
      <c r="D8" s="21" t="s">
        <v>16</v>
      </c>
      <c r="F8" s="21" t="s">
        <v>14</v>
      </c>
      <c r="G8" s="22" t="s">
        <v>15</v>
      </c>
      <c r="H8" s="21" t="s">
        <v>16</v>
      </c>
    </row>
    <row r="9" spans="2:9" x14ac:dyDescent="0.25">
      <c r="B9" s="92">
        <v>1</v>
      </c>
      <c r="C9" s="20">
        <v>85</v>
      </c>
      <c r="D9" s="33" t="str">
        <f>IF(C9&gt;=60,"Lulus","Tidak Lulus")</f>
        <v>Lulus</v>
      </c>
      <c r="E9" s="28" t="str">
        <f ca="1">_xlfn.FORMULATEXT(D9)</f>
        <v>=IF(C9&gt;=60;"Lulus";"Tidak Lulus")</v>
      </c>
      <c r="F9" s="92">
        <v>1</v>
      </c>
      <c r="G9" s="20">
        <v>85</v>
      </c>
      <c r="H9" s="33" t="str">
        <f>IF(G9&lt;60,"Tidak Lulus","Lulus")</f>
        <v>Lulus</v>
      </c>
      <c r="I9" s="28" t="str">
        <f ca="1">_xlfn.FORMULATEXT(H9)</f>
        <v>=IF(G9&lt;60;"Tidak Lulus";"Lulus")</v>
      </c>
    </row>
    <row r="10" spans="2:9" x14ac:dyDescent="0.25">
      <c r="B10" s="92">
        <v>2</v>
      </c>
      <c r="C10" s="20">
        <v>98</v>
      </c>
      <c r="D10" s="5" t="str">
        <f t="shared" ref="D10:D20" si="0">IF(C10&gt;=60,"Lulus","Tidak Lulus")</f>
        <v>Lulus</v>
      </c>
      <c r="F10" s="92">
        <v>2</v>
      </c>
      <c r="G10" s="20">
        <v>98</v>
      </c>
      <c r="H10" s="33" t="str">
        <f t="shared" ref="H10:H20" si="1">IF(G10&lt;60,"Tidak Lulus","Lulus")</f>
        <v>Lulus</v>
      </c>
    </row>
    <row r="11" spans="2:9" x14ac:dyDescent="0.25">
      <c r="B11" s="92">
        <v>3</v>
      </c>
      <c r="C11" s="20">
        <v>75</v>
      </c>
      <c r="D11" s="5" t="str">
        <f t="shared" si="0"/>
        <v>Lulus</v>
      </c>
      <c r="F11" s="92">
        <v>3</v>
      </c>
      <c r="G11" s="20">
        <v>75</v>
      </c>
      <c r="H11" s="33" t="str">
        <f t="shared" si="1"/>
        <v>Lulus</v>
      </c>
    </row>
    <row r="12" spans="2:9" x14ac:dyDescent="0.25">
      <c r="B12" s="92">
        <v>4</v>
      </c>
      <c r="C12" s="20">
        <v>85</v>
      </c>
      <c r="D12" s="5" t="str">
        <f t="shared" si="0"/>
        <v>Lulus</v>
      </c>
      <c r="F12" s="92">
        <v>4</v>
      </c>
      <c r="G12" s="20">
        <v>85</v>
      </c>
      <c r="H12" s="33" t="str">
        <f t="shared" si="1"/>
        <v>Lulus</v>
      </c>
    </row>
    <row r="13" spans="2:9" x14ac:dyDescent="0.25">
      <c r="B13" s="92">
        <v>5</v>
      </c>
      <c r="C13" s="20">
        <v>77</v>
      </c>
      <c r="D13" s="5" t="str">
        <f t="shared" si="0"/>
        <v>Lulus</v>
      </c>
      <c r="F13" s="92">
        <v>5</v>
      </c>
      <c r="G13" s="20">
        <v>77</v>
      </c>
      <c r="H13" s="33" t="str">
        <f t="shared" si="1"/>
        <v>Lulus</v>
      </c>
    </row>
    <row r="14" spans="2:9" x14ac:dyDescent="0.25">
      <c r="B14" s="92">
        <v>6</v>
      </c>
      <c r="C14" s="20">
        <v>60</v>
      </c>
      <c r="D14" s="5" t="str">
        <f t="shared" si="0"/>
        <v>Lulus</v>
      </c>
      <c r="F14" s="92">
        <v>6</v>
      </c>
      <c r="G14" s="20">
        <v>60</v>
      </c>
      <c r="H14" s="33" t="str">
        <f t="shared" si="1"/>
        <v>Lulus</v>
      </c>
    </row>
    <row r="15" spans="2:9" x14ac:dyDescent="0.25">
      <c r="B15" s="92">
        <v>7</v>
      </c>
      <c r="C15" s="20">
        <v>59</v>
      </c>
      <c r="D15" s="5" t="str">
        <f t="shared" si="0"/>
        <v>Tidak Lulus</v>
      </c>
      <c r="F15" s="92">
        <v>7</v>
      </c>
      <c r="G15" s="20">
        <v>59</v>
      </c>
      <c r="H15" s="33" t="str">
        <f t="shared" si="1"/>
        <v>Tidak Lulus</v>
      </c>
    </row>
    <row r="16" spans="2:9" x14ac:dyDescent="0.25">
      <c r="B16" s="92">
        <v>8</v>
      </c>
      <c r="C16" s="20">
        <v>88</v>
      </c>
      <c r="D16" s="5" t="str">
        <f t="shared" si="0"/>
        <v>Lulus</v>
      </c>
      <c r="F16" s="92">
        <v>8</v>
      </c>
      <c r="G16" s="20">
        <v>88</v>
      </c>
      <c r="H16" s="33" t="str">
        <f t="shared" si="1"/>
        <v>Lulus</v>
      </c>
    </row>
    <row r="17" spans="2:8" x14ac:dyDescent="0.25">
      <c r="B17" s="92">
        <v>9</v>
      </c>
      <c r="C17" s="20">
        <v>75</v>
      </c>
      <c r="D17" s="5" t="str">
        <f t="shared" si="0"/>
        <v>Lulus</v>
      </c>
      <c r="F17" s="92">
        <v>9</v>
      </c>
      <c r="G17" s="20">
        <v>75</v>
      </c>
      <c r="H17" s="33" t="str">
        <f t="shared" si="1"/>
        <v>Lulus</v>
      </c>
    </row>
    <row r="18" spans="2:8" x14ac:dyDescent="0.25">
      <c r="B18" s="92">
        <v>10</v>
      </c>
      <c r="C18" s="20">
        <v>58</v>
      </c>
      <c r="D18" s="5" t="str">
        <f t="shared" si="0"/>
        <v>Tidak Lulus</v>
      </c>
      <c r="F18" s="92">
        <v>10</v>
      </c>
      <c r="G18" s="20">
        <v>58</v>
      </c>
      <c r="H18" s="33" t="str">
        <f t="shared" si="1"/>
        <v>Tidak Lulus</v>
      </c>
    </row>
    <row r="19" spans="2:8" x14ac:dyDescent="0.25">
      <c r="B19" s="92">
        <v>11</v>
      </c>
      <c r="C19" s="20">
        <v>90</v>
      </c>
      <c r="D19" s="5" t="str">
        <f t="shared" si="0"/>
        <v>Lulus</v>
      </c>
      <c r="F19" s="92">
        <v>11</v>
      </c>
      <c r="G19" s="20">
        <v>90</v>
      </c>
      <c r="H19" s="33" t="str">
        <f t="shared" si="1"/>
        <v>Lulus</v>
      </c>
    </row>
    <row r="20" spans="2:8" x14ac:dyDescent="0.25">
      <c r="B20" s="92">
        <v>12</v>
      </c>
      <c r="C20" s="20">
        <v>88</v>
      </c>
      <c r="D20" s="5" t="str">
        <f t="shared" si="0"/>
        <v>Lulus</v>
      </c>
      <c r="F20" s="92">
        <v>12</v>
      </c>
      <c r="G20" s="20">
        <v>88</v>
      </c>
      <c r="H20" s="33" t="str">
        <f t="shared" si="1"/>
        <v>Lulus</v>
      </c>
    </row>
    <row r="21" spans="2:8" ht="19.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2"/>
  <sheetViews>
    <sheetView showGridLines="0" workbookViewId="0">
      <selection activeCell="E3" sqref="E3"/>
    </sheetView>
  </sheetViews>
  <sheetFormatPr defaultRowHeight="15" x14ac:dyDescent="0.25"/>
  <cols>
    <col min="1" max="1" width="6" style="1" customWidth="1"/>
    <col min="2" max="2" width="5.140625" style="1" customWidth="1"/>
    <col min="3" max="3" width="7.85546875" style="1" customWidth="1"/>
    <col min="4" max="4" width="13" style="1" customWidth="1"/>
    <col min="5" max="5" width="8.7109375" style="1" customWidth="1"/>
    <col min="6" max="6" width="24.85546875" style="1" customWidth="1"/>
    <col min="7" max="7" width="5.140625" style="1" customWidth="1"/>
    <col min="8" max="8" width="7.85546875" style="1" customWidth="1"/>
    <col min="9" max="9" width="13" style="1" customWidth="1"/>
    <col min="10" max="10" width="29.57031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9" t="s">
        <v>18</v>
      </c>
    </row>
    <row r="3" spans="2:10" ht="18.75" customHeight="1" x14ac:dyDescent="0.25">
      <c r="B3" s="34" t="s">
        <v>13</v>
      </c>
      <c r="C3" s="34"/>
      <c r="D3" s="34"/>
      <c r="E3" s="35">
        <v>75</v>
      </c>
      <c r="F3" s="30" t="s">
        <v>39</v>
      </c>
    </row>
    <row r="4" spans="2:10" ht="9" customHeight="1" x14ac:dyDescent="0.25">
      <c r="B4" s="2"/>
    </row>
    <row r="5" spans="2:10" x14ac:dyDescent="0.25">
      <c r="B5" s="15" t="s">
        <v>2</v>
      </c>
    </row>
    <row r="6" spans="2:10" x14ac:dyDescent="0.25">
      <c r="B6" s="21" t="s">
        <v>14</v>
      </c>
      <c r="C6" s="22" t="s">
        <v>15</v>
      </c>
      <c r="D6" s="21" t="s">
        <v>16</v>
      </c>
      <c r="G6" s="21" t="s">
        <v>14</v>
      </c>
      <c r="H6" s="22" t="s">
        <v>15</v>
      </c>
      <c r="I6" s="21" t="s">
        <v>16</v>
      </c>
    </row>
    <row r="7" spans="2:10" x14ac:dyDescent="0.25">
      <c r="B7" s="92">
        <v>1</v>
      </c>
      <c r="C7" s="20">
        <v>85</v>
      </c>
      <c r="D7" s="33" t="str">
        <f>IF(C7&gt;=E$3,"Lulus","Tidak Lulus")</f>
        <v>Lulus</v>
      </c>
      <c r="E7" s="28" t="s">
        <v>40</v>
      </c>
      <c r="F7" s="28"/>
      <c r="G7" s="92">
        <v>1</v>
      </c>
      <c r="H7" s="20">
        <v>85</v>
      </c>
      <c r="I7" s="33" t="str">
        <f>IF(H7&lt;E$3,"Tidak Lulus","Lulus")</f>
        <v>Lulus</v>
      </c>
      <c r="J7" s="28" t="s">
        <v>41</v>
      </c>
    </row>
    <row r="8" spans="2:10" x14ac:dyDescent="0.25">
      <c r="B8" s="92">
        <v>2</v>
      </c>
      <c r="C8" s="20">
        <v>98</v>
      </c>
      <c r="D8" s="33" t="str">
        <f t="shared" ref="D8:D21" si="0">IF(C8&gt;=E$3,"Lulus","Tidak Lulus")</f>
        <v>Lulus</v>
      </c>
      <c r="G8" s="92">
        <v>2</v>
      </c>
      <c r="H8" s="20">
        <v>98</v>
      </c>
      <c r="I8" s="33" t="str">
        <f t="shared" ref="I8:I21" si="1">IF(H8&lt;E$3,"Tidak Lulus","Lulus")</f>
        <v>Lulus</v>
      </c>
    </row>
    <row r="9" spans="2:10" x14ac:dyDescent="0.25">
      <c r="B9" s="92">
        <v>3</v>
      </c>
      <c r="C9" s="20">
        <v>75</v>
      </c>
      <c r="D9" s="33" t="str">
        <f t="shared" si="0"/>
        <v>Lulus</v>
      </c>
      <c r="G9" s="92">
        <v>3</v>
      </c>
      <c r="H9" s="20">
        <v>75</v>
      </c>
      <c r="I9" s="33" t="str">
        <f t="shared" si="1"/>
        <v>Lulus</v>
      </c>
    </row>
    <row r="10" spans="2:10" x14ac:dyDescent="0.25">
      <c r="B10" s="92">
        <v>4</v>
      </c>
      <c r="C10" s="20">
        <v>85</v>
      </c>
      <c r="D10" s="33" t="str">
        <f t="shared" si="0"/>
        <v>Lulus</v>
      </c>
      <c r="G10" s="92">
        <v>4</v>
      </c>
      <c r="H10" s="20">
        <v>85</v>
      </c>
      <c r="I10" s="33" t="str">
        <f t="shared" si="1"/>
        <v>Lulus</v>
      </c>
    </row>
    <row r="11" spans="2:10" x14ac:dyDescent="0.25">
      <c r="B11" s="92">
        <v>5</v>
      </c>
      <c r="C11" s="20">
        <v>77</v>
      </c>
      <c r="D11" s="33" t="str">
        <f t="shared" si="0"/>
        <v>Lulus</v>
      </c>
      <c r="G11" s="92">
        <v>5</v>
      </c>
      <c r="H11" s="20">
        <v>77</v>
      </c>
      <c r="I11" s="33" t="str">
        <f t="shared" si="1"/>
        <v>Lulus</v>
      </c>
    </row>
    <row r="12" spans="2:10" x14ac:dyDescent="0.25">
      <c r="B12" s="92">
        <v>6</v>
      </c>
      <c r="C12" s="20">
        <v>60</v>
      </c>
      <c r="D12" s="33" t="str">
        <f t="shared" si="0"/>
        <v>Tidak Lulus</v>
      </c>
      <c r="G12" s="92">
        <v>6</v>
      </c>
      <c r="H12" s="20">
        <v>60</v>
      </c>
      <c r="I12" s="33" t="str">
        <f t="shared" si="1"/>
        <v>Tidak Lulus</v>
      </c>
    </row>
    <row r="13" spans="2:10" x14ac:dyDescent="0.25">
      <c r="B13" s="92">
        <v>7</v>
      </c>
      <c r="C13" s="20">
        <v>59</v>
      </c>
      <c r="D13" s="33" t="str">
        <f t="shared" si="0"/>
        <v>Tidak Lulus</v>
      </c>
      <c r="G13" s="92">
        <v>7</v>
      </c>
      <c r="H13" s="20">
        <v>59</v>
      </c>
      <c r="I13" s="33" t="str">
        <f t="shared" si="1"/>
        <v>Tidak Lulus</v>
      </c>
    </row>
    <row r="14" spans="2:10" x14ac:dyDescent="0.25">
      <c r="B14" s="92">
        <v>8</v>
      </c>
      <c r="C14" s="20">
        <v>88</v>
      </c>
      <c r="D14" s="33" t="str">
        <f t="shared" si="0"/>
        <v>Lulus</v>
      </c>
      <c r="G14" s="92">
        <v>8</v>
      </c>
      <c r="H14" s="20">
        <v>88</v>
      </c>
      <c r="I14" s="33" t="str">
        <f t="shared" si="1"/>
        <v>Lulus</v>
      </c>
    </row>
    <row r="15" spans="2:10" x14ac:dyDescent="0.25">
      <c r="B15" s="92">
        <v>9</v>
      </c>
      <c r="C15" s="20">
        <v>78</v>
      </c>
      <c r="D15" s="33" t="str">
        <f t="shared" si="0"/>
        <v>Lulus</v>
      </c>
      <c r="G15" s="92">
        <v>9</v>
      </c>
      <c r="H15" s="20">
        <v>78</v>
      </c>
      <c r="I15" s="33" t="str">
        <f t="shared" si="1"/>
        <v>Lulus</v>
      </c>
    </row>
    <row r="16" spans="2:10" x14ac:dyDescent="0.25">
      <c r="B16" s="92">
        <v>10</v>
      </c>
      <c r="C16" s="20">
        <v>98</v>
      </c>
      <c r="D16" s="33" t="str">
        <f t="shared" si="0"/>
        <v>Lulus</v>
      </c>
      <c r="G16" s="92">
        <v>10</v>
      </c>
      <c r="H16" s="20">
        <v>98</v>
      </c>
      <c r="I16" s="33" t="str">
        <f t="shared" si="1"/>
        <v>Lulus</v>
      </c>
    </row>
    <row r="17" spans="2:9" x14ac:dyDescent="0.25">
      <c r="B17" s="92">
        <v>11</v>
      </c>
      <c r="C17" s="20">
        <v>65</v>
      </c>
      <c r="D17" s="33" t="str">
        <f t="shared" si="0"/>
        <v>Tidak Lulus</v>
      </c>
      <c r="G17" s="92">
        <v>11</v>
      </c>
      <c r="H17" s="20">
        <v>65</v>
      </c>
      <c r="I17" s="33" t="str">
        <f t="shared" si="1"/>
        <v>Tidak Lulus</v>
      </c>
    </row>
    <row r="18" spans="2:9" x14ac:dyDescent="0.25">
      <c r="B18" s="92">
        <v>12</v>
      </c>
      <c r="C18" s="20">
        <v>75</v>
      </c>
      <c r="D18" s="33" t="str">
        <f t="shared" si="0"/>
        <v>Lulus</v>
      </c>
      <c r="G18" s="92">
        <v>12</v>
      </c>
      <c r="H18" s="20">
        <v>75</v>
      </c>
      <c r="I18" s="33" t="str">
        <f t="shared" si="1"/>
        <v>Lulus</v>
      </c>
    </row>
    <row r="19" spans="2:9" x14ac:dyDescent="0.25">
      <c r="B19" s="92">
        <v>13</v>
      </c>
      <c r="C19" s="20">
        <v>58</v>
      </c>
      <c r="D19" s="33" t="str">
        <f t="shared" si="0"/>
        <v>Tidak Lulus</v>
      </c>
      <c r="G19" s="92">
        <v>13</v>
      </c>
      <c r="H19" s="20">
        <v>58</v>
      </c>
      <c r="I19" s="33" t="str">
        <f t="shared" si="1"/>
        <v>Tidak Lulus</v>
      </c>
    </row>
    <row r="20" spans="2:9" x14ac:dyDescent="0.25">
      <c r="B20" s="92">
        <v>14</v>
      </c>
      <c r="C20" s="20">
        <v>90</v>
      </c>
      <c r="D20" s="33" t="str">
        <f t="shared" si="0"/>
        <v>Lulus</v>
      </c>
      <c r="G20" s="92">
        <v>14</v>
      </c>
      <c r="H20" s="20">
        <v>90</v>
      </c>
      <c r="I20" s="33" t="str">
        <f t="shared" si="1"/>
        <v>Lulus</v>
      </c>
    </row>
    <row r="21" spans="2:9" x14ac:dyDescent="0.25">
      <c r="B21" s="92">
        <v>15</v>
      </c>
      <c r="C21" s="20">
        <v>88</v>
      </c>
      <c r="D21" s="33" t="str">
        <f t="shared" si="0"/>
        <v>Lulus</v>
      </c>
      <c r="G21" s="92">
        <v>15</v>
      </c>
      <c r="H21" s="20">
        <v>88</v>
      </c>
      <c r="I21" s="33" t="str">
        <f t="shared" si="1"/>
        <v>Lulus</v>
      </c>
    </row>
    <row r="22" spans="2: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285750</xdr:colOff>
                    <xdr:row>2</xdr:row>
                    <xdr:rowOff>28575</xdr:rowOff>
                  </from>
                  <to>
                    <xdr:col>3</xdr:col>
                    <xdr:colOff>771525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0"/>
  <sheetViews>
    <sheetView showGridLines="0" workbookViewId="0">
      <selection activeCell="F4" sqref="F4"/>
    </sheetView>
  </sheetViews>
  <sheetFormatPr defaultRowHeight="15" x14ac:dyDescent="0.25"/>
  <cols>
    <col min="1" max="1" width="5.85546875" style="1" customWidth="1"/>
    <col min="2" max="2" width="23.140625" style="1" customWidth="1"/>
    <col min="3" max="3" width="24.28515625" style="1" customWidth="1"/>
    <col min="4" max="4" width="5.140625" style="1" customWidth="1"/>
    <col min="5" max="5" width="29" style="1" customWidth="1"/>
    <col min="6" max="6" width="25.140625" style="1" customWidth="1"/>
    <col min="7" max="7" width="5.85546875" style="1" customWidth="1"/>
    <col min="8" max="8" width="17.28515625" style="1" customWidth="1"/>
    <col min="9" max="9" width="18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84" t="s">
        <v>42</v>
      </c>
    </row>
    <row r="3" spans="2:8" x14ac:dyDescent="0.25">
      <c r="B3" s="85" t="s">
        <v>140</v>
      </c>
    </row>
    <row r="4" spans="2:8" ht="16.5" customHeight="1" x14ac:dyDescent="0.25">
      <c r="B4" s="87" t="s">
        <v>141</v>
      </c>
      <c r="C4" s="88" t="s">
        <v>142</v>
      </c>
      <c r="D4" s="10">
        <v>450</v>
      </c>
      <c r="E4" s="89" t="s">
        <v>5</v>
      </c>
      <c r="F4" s="90">
        <f>D4*1000</f>
        <v>450000</v>
      </c>
    </row>
    <row r="5" spans="2:8" x14ac:dyDescent="0.25">
      <c r="B5" s="5" t="s">
        <v>143</v>
      </c>
      <c r="C5" s="6" t="s">
        <v>144</v>
      </c>
      <c r="E5" s="91" t="s">
        <v>145</v>
      </c>
      <c r="F5" s="68" t="str">
        <f>IF(F4&lt;=50000,C5,IF(F4&lt;=150000,C6,IF(F4&lt;=500000,C7,C8)))</f>
        <v>ke Taman Safari Bogor</v>
      </c>
    </row>
    <row r="6" spans="2:8" x14ac:dyDescent="0.25">
      <c r="B6" s="5" t="s">
        <v>146</v>
      </c>
      <c r="C6" s="6" t="s">
        <v>147</v>
      </c>
    </row>
    <row r="7" spans="2:8" ht="15" customHeight="1" x14ac:dyDescent="0.25">
      <c r="B7" s="5" t="s">
        <v>148</v>
      </c>
      <c r="C7" s="6" t="s">
        <v>149</v>
      </c>
      <c r="E7" s="110" t="str">
        <f ca="1">"Fungsi pada sel F5 adalah "&amp;_xlfn.FORMULATEXT(F5)</f>
        <v>Fungsi pada sel F5 adalah =IF(F4&lt;=50000;C5;IF(F4&lt;=150000;C6;IF(F4&lt;=500000;C7;C8)))</v>
      </c>
      <c r="F7" s="110"/>
    </row>
    <row r="8" spans="2:8" x14ac:dyDescent="0.25">
      <c r="B8" s="5" t="s">
        <v>150</v>
      </c>
      <c r="C8" s="6" t="s">
        <v>151</v>
      </c>
      <c r="E8" s="110"/>
      <c r="F8" s="110"/>
    </row>
    <row r="9" spans="2:8" ht="7.5" customHeight="1" x14ac:dyDescent="0.25">
      <c r="H9" s="1" t="s">
        <v>152</v>
      </c>
    </row>
    <row r="10" spans="2:8" x14ac:dyDescent="0.25">
      <c r="E10" s="85" t="s">
        <v>153</v>
      </c>
    </row>
    <row r="11" spans="2:8" ht="17.25" customHeight="1" x14ac:dyDescent="0.25">
      <c r="E11" s="91" t="s">
        <v>145</v>
      </c>
      <c r="F11" s="6" t="str">
        <f>IF(F4&lt;=50000,"ke Mal",IF(F4&lt;=150000,"jalan-jalan naik KRL/MRT",IF(F4&lt;=500000,"ke Taman Safari Bogor","ke Bandung")))</f>
        <v>ke Taman Safari Bogor</v>
      </c>
    </row>
    <row r="12" spans="2:8" ht="7.5" customHeight="1" x14ac:dyDescent="0.25"/>
    <row r="13" spans="2:8" x14ac:dyDescent="0.25">
      <c r="E13" s="85" t="s">
        <v>154</v>
      </c>
    </row>
    <row r="14" spans="2:8" ht="45" customHeight="1" x14ac:dyDescent="0.25">
      <c r="E14" s="111" t="str">
        <f ca="1">_xlfn.FORMULATEXT(F11)</f>
        <v>=IF(F4&lt;=50000;"ke Mal";IF(F4&lt;=150000;"jalan-jalan naik KRL/MRT";IF(F4&lt;=500000;"ke Taman Safari Bogor";"ke Bandung")))</v>
      </c>
      <c r="F14" s="111"/>
    </row>
    <row r="15" spans="2:8" ht="15" customHeight="1" x14ac:dyDescent="0.25"/>
    <row r="16" spans="2:8" ht="17.25" customHeight="1" x14ac:dyDescent="0.25">
      <c r="E16" s="91" t="s">
        <v>145</v>
      </c>
      <c r="F16" s="6" t="str">
        <f>IF(F4&gt;500000,C8,IF(F4&gt;150000,C7,IF(F4&gt;50000,C6,C5)))</f>
        <v>ke Taman Safari Bogor</v>
      </c>
    </row>
    <row r="17" spans="5:6" ht="7.5" customHeight="1" x14ac:dyDescent="0.25"/>
    <row r="18" spans="5:6" x14ac:dyDescent="0.25">
      <c r="E18" s="85" t="s">
        <v>155</v>
      </c>
    </row>
    <row r="19" spans="5:6" x14ac:dyDescent="0.25">
      <c r="E19" s="112" t="str">
        <f ca="1">_xlfn.FORMULATEXT(F16)</f>
        <v>=IF(F4&gt;500000;C8;IF(F4&gt;150000;C7;IF(F4&gt;50000;C6;C5)))</v>
      </c>
      <c r="F19" s="112"/>
    </row>
    <row r="20" spans="5:6" ht="19.5" customHeight="1" x14ac:dyDescent="0.25"/>
  </sheetData>
  <mergeCells count="3">
    <mergeCell ref="E7:F8"/>
    <mergeCell ref="E14:F14"/>
    <mergeCell ref="E19:F1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3" name="Scroll Bar 1">
              <controlPr defaultSize="0" autoPict="0">
                <anchor moveWithCells="1">
                  <from>
                    <xdr:col>4</xdr:col>
                    <xdr:colOff>1333500</xdr:colOff>
                    <xdr:row>3</xdr:row>
                    <xdr:rowOff>19050</xdr:rowOff>
                  </from>
                  <to>
                    <xdr:col>4</xdr:col>
                    <xdr:colOff>1819275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showGridLines="0" zoomScaleNormal="100" workbookViewId="0">
      <selection activeCell="H5" sqref="H5"/>
    </sheetView>
  </sheetViews>
  <sheetFormatPr defaultRowHeight="15" x14ac:dyDescent="0.25"/>
  <cols>
    <col min="1" max="1" width="5.85546875" style="1" customWidth="1"/>
    <col min="2" max="2" width="9.5703125" style="1" customWidth="1"/>
    <col min="3" max="3" width="9.140625" style="1"/>
    <col min="4" max="4" width="14" style="1" customWidth="1"/>
    <col min="5" max="5" width="5.140625" style="1" customWidth="1"/>
    <col min="6" max="6" width="5.42578125" style="1" customWidth="1"/>
    <col min="7" max="7" width="9.140625" style="1"/>
    <col min="8" max="8" width="7.42578125" style="1" customWidth="1"/>
    <col min="9" max="9" width="13" style="1" customWidth="1"/>
    <col min="10" max="10" width="4" style="1" customWidth="1"/>
    <col min="11" max="11" width="7.42578125" style="1" customWidth="1"/>
    <col min="12" max="12" width="14.28515625" style="1" customWidth="1"/>
    <col min="13" max="13" width="5.85546875" style="1" customWidth="1"/>
    <col min="14" max="14" width="5.42578125" style="1" customWidth="1"/>
    <col min="15" max="15" width="55.7109375" style="1" customWidth="1"/>
    <col min="16" max="16" width="5.85546875" style="1" customWidth="1"/>
    <col min="17" max="16384" width="9.140625" style="1"/>
  </cols>
  <sheetData>
    <row r="1" spans="2:15" ht="19.5" customHeight="1" x14ac:dyDescent="0.25"/>
    <row r="2" spans="2:15" ht="18.75" x14ac:dyDescent="0.25">
      <c r="B2" s="9" t="s">
        <v>42</v>
      </c>
    </row>
    <row r="3" spans="2:15" x14ac:dyDescent="0.25">
      <c r="B3" s="61" t="s">
        <v>43</v>
      </c>
    </row>
    <row r="4" spans="2:15" x14ac:dyDescent="0.25">
      <c r="B4" s="21" t="s">
        <v>15</v>
      </c>
      <c r="C4" s="22" t="s">
        <v>44</v>
      </c>
      <c r="D4" s="21" t="s">
        <v>16</v>
      </c>
      <c r="F4" s="21" t="s">
        <v>14</v>
      </c>
      <c r="G4" s="22" t="s">
        <v>15</v>
      </c>
      <c r="H4" s="22" t="s">
        <v>44</v>
      </c>
      <c r="I4" s="21" t="s">
        <v>16</v>
      </c>
      <c r="K4" s="22" t="s">
        <v>44</v>
      </c>
      <c r="L4" s="21" t="s">
        <v>16</v>
      </c>
      <c r="N4" s="22" t="s">
        <v>57</v>
      </c>
      <c r="O4" s="21" t="s">
        <v>58</v>
      </c>
    </row>
    <row r="5" spans="2:15" x14ac:dyDescent="0.25">
      <c r="B5" s="18" t="s">
        <v>45</v>
      </c>
      <c r="C5" s="36" t="s">
        <v>49</v>
      </c>
      <c r="D5" s="19" t="s">
        <v>52</v>
      </c>
      <c r="F5" s="95">
        <v>1</v>
      </c>
      <c r="G5" s="36">
        <v>85</v>
      </c>
      <c r="H5" s="63" t="str">
        <f>IF(G5&lt;60,"E",IF(G5&lt;70,"D",IF(G5&lt;86,"C",IF(G5&lt;96,"B","A"))))</f>
        <v>C</v>
      </c>
      <c r="I5" s="64" t="str">
        <f>IF(G5&lt;60,"Tidak Lulus",IF(G5&lt;86,"Mengulang","Lulus"))</f>
        <v>Mengulang</v>
      </c>
      <c r="K5" s="63" t="str">
        <f>IF(G5&gt;95,"A",IF(G5&gt;85,"B",IF(G5&gt;69,"C",IF(G5&gt;59,"D","E"))))</f>
        <v>C</v>
      </c>
      <c r="L5" s="64" t="str">
        <f>IF(G5&gt;85,"Lulus",IF(G5&gt;59,"Mengulang","Tidak Lulus"))</f>
        <v>Mengulang</v>
      </c>
      <c r="N5" s="63" t="s">
        <v>59</v>
      </c>
      <c r="O5" s="64" t="str">
        <f ca="1">_xlfn.FORMULATEXT(H5)</f>
        <v>=IF(G5&lt;60;"E";IF(G5&lt;70;"D";IF(G5&lt;86;"C";IF(G5&lt;96;"B";"A"))))</v>
      </c>
    </row>
    <row r="6" spans="2:15" x14ac:dyDescent="0.25">
      <c r="B6" s="18" t="s">
        <v>46</v>
      </c>
      <c r="C6" s="36" t="s">
        <v>50</v>
      </c>
      <c r="D6" s="19" t="s">
        <v>53</v>
      </c>
      <c r="F6" s="95">
        <v>2</v>
      </c>
      <c r="G6" s="36">
        <v>98</v>
      </c>
      <c r="H6" s="36" t="str">
        <f t="shared" ref="H6:H24" si="0">IF(G6&lt;60,"E",IF(G6&lt;70,"D",IF(G6&lt;86,"C",IF(G6&lt;96,"B","A"))))</f>
        <v>A</v>
      </c>
      <c r="I6" s="64" t="str">
        <f t="shared" ref="I6:I19" si="1">IF(G6&lt;60,"Tidak Lulus",IF(G6&lt;86,"Mengulang","Lulus"))</f>
        <v>Lulus</v>
      </c>
      <c r="K6" s="36" t="str">
        <f t="shared" ref="K6:K19" si="2">IF(G6&gt;95,"A",IF(G6&gt;85,"B",IF(G6&gt;69,"C",IF(G6&gt;59,"D","E"))))</f>
        <v>A</v>
      </c>
      <c r="L6" s="64" t="str">
        <f t="shared" ref="L6:L19" si="3">IF(G6&gt;85,"Lulus",IF(G6&gt;59,"Mengulang","Tidak Lulus"))</f>
        <v>Lulus</v>
      </c>
      <c r="N6" s="36" t="s">
        <v>60</v>
      </c>
      <c r="O6" s="64" t="str">
        <f ca="1">_xlfn.FORMULATEXT(I5)</f>
        <v>=IF(G5&lt;60;"Tidak Lulus";IF(G5&lt;86;"Mengulang";"Lulus"))</v>
      </c>
    </row>
    <row r="7" spans="2:15" x14ac:dyDescent="0.25">
      <c r="B7" s="18" t="s">
        <v>47</v>
      </c>
      <c r="C7" s="36" t="s">
        <v>51</v>
      </c>
      <c r="D7" s="19" t="s">
        <v>53</v>
      </c>
      <c r="F7" s="95">
        <v>3</v>
      </c>
      <c r="G7" s="36">
        <v>75</v>
      </c>
      <c r="H7" s="36" t="str">
        <f t="shared" si="0"/>
        <v>C</v>
      </c>
      <c r="I7" s="64" t="str">
        <f t="shared" si="1"/>
        <v>Mengulang</v>
      </c>
      <c r="K7" s="36" t="str">
        <f t="shared" si="2"/>
        <v>C</v>
      </c>
      <c r="L7" s="64" t="str">
        <f t="shared" si="3"/>
        <v>Mengulang</v>
      </c>
      <c r="N7" s="36" t="s">
        <v>61</v>
      </c>
      <c r="O7" s="64" t="str">
        <f ca="1">_xlfn.FORMULATEXT(K5)</f>
        <v>=IF(G5&gt;95;"A";IF(G5&gt;85;"B";IF(G5&gt;69;"C";IF(G5&gt;59;"D";"E"))))</v>
      </c>
    </row>
    <row r="8" spans="2:15" x14ac:dyDescent="0.25">
      <c r="B8" s="18" t="s">
        <v>56</v>
      </c>
      <c r="C8" s="36" t="s">
        <v>25</v>
      </c>
      <c r="D8" s="19" t="s">
        <v>54</v>
      </c>
      <c r="F8" s="95">
        <v>4</v>
      </c>
      <c r="G8" s="36">
        <v>85</v>
      </c>
      <c r="H8" s="36" t="str">
        <f t="shared" si="0"/>
        <v>C</v>
      </c>
      <c r="I8" s="64" t="str">
        <f t="shared" si="1"/>
        <v>Mengulang</v>
      </c>
      <c r="K8" s="36" t="str">
        <f t="shared" si="2"/>
        <v>C</v>
      </c>
      <c r="L8" s="64" t="str">
        <f t="shared" si="3"/>
        <v>Mengulang</v>
      </c>
      <c r="N8" s="36" t="s">
        <v>62</v>
      </c>
      <c r="O8" s="64" t="str">
        <f ca="1">_xlfn.FORMULATEXT(L5)</f>
        <v>=IF(G5&gt;85;"Lulus";IF(G5&gt;59;"Mengulang";"Tidak Lulus"))</v>
      </c>
    </row>
    <row r="9" spans="2:15" x14ac:dyDescent="0.25">
      <c r="B9" s="18" t="s">
        <v>48</v>
      </c>
      <c r="C9" s="36" t="s">
        <v>24</v>
      </c>
      <c r="D9" s="19" t="s">
        <v>54</v>
      </c>
      <c r="F9" s="95">
        <v>5</v>
      </c>
      <c r="G9" s="36">
        <v>77</v>
      </c>
      <c r="H9" s="36" t="str">
        <f t="shared" si="0"/>
        <v>C</v>
      </c>
      <c r="I9" s="64" t="str">
        <f t="shared" si="1"/>
        <v>Mengulang</v>
      </c>
      <c r="K9" s="36" t="str">
        <f t="shared" si="2"/>
        <v>C</v>
      </c>
      <c r="L9" s="64" t="str">
        <f t="shared" si="3"/>
        <v>Mengulang</v>
      </c>
    </row>
    <row r="10" spans="2:15" x14ac:dyDescent="0.25">
      <c r="F10" s="95">
        <v>6</v>
      </c>
      <c r="G10" s="36">
        <v>60</v>
      </c>
      <c r="H10" s="36" t="str">
        <f t="shared" si="0"/>
        <v>D</v>
      </c>
      <c r="I10" s="64" t="str">
        <f t="shared" si="1"/>
        <v>Mengulang</v>
      </c>
      <c r="K10" s="36" t="str">
        <f t="shared" si="2"/>
        <v>D</v>
      </c>
      <c r="L10" s="64" t="str">
        <f t="shared" si="3"/>
        <v>Mengulang</v>
      </c>
    </row>
    <row r="11" spans="2:15" x14ac:dyDescent="0.25">
      <c r="B11" s="62" t="s">
        <v>109</v>
      </c>
      <c r="C11" s="62"/>
      <c r="D11" s="65">
        <v>5</v>
      </c>
      <c r="F11" s="95">
        <v>7</v>
      </c>
      <c r="G11" s="36">
        <v>59</v>
      </c>
      <c r="H11" s="36" t="str">
        <f t="shared" si="0"/>
        <v>E</v>
      </c>
      <c r="I11" s="64" t="str">
        <f t="shared" si="1"/>
        <v>Tidak Lulus</v>
      </c>
      <c r="K11" s="36" t="str">
        <f t="shared" si="2"/>
        <v>E</v>
      </c>
      <c r="L11" s="64" t="str">
        <f t="shared" si="3"/>
        <v>Tidak Lulus</v>
      </c>
    </row>
    <row r="12" spans="2:15" x14ac:dyDescent="0.25">
      <c r="B12" s="62" t="s">
        <v>110</v>
      </c>
      <c r="C12" s="62"/>
      <c r="D12" s="65">
        <v>3</v>
      </c>
      <c r="F12" s="95">
        <v>8</v>
      </c>
      <c r="G12" s="36">
        <v>88</v>
      </c>
      <c r="H12" s="36" t="str">
        <f t="shared" si="0"/>
        <v>B</v>
      </c>
      <c r="I12" s="64" t="str">
        <f t="shared" si="1"/>
        <v>Lulus</v>
      </c>
      <c r="K12" s="36" t="str">
        <f t="shared" si="2"/>
        <v>B</v>
      </c>
      <c r="L12" s="64" t="str">
        <f t="shared" si="3"/>
        <v>Lulus</v>
      </c>
    </row>
    <row r="13" spans="2:15" x14ac:dyDescent="0.25">
      <c r="F13" s="95">
        <v>9</v>
      </c>
      <c r="G13" s="36">
        <v>75</v>
      </c>
      <c r="H13" s="36" t="str">
        <f t="shared" si="0"/>
        <v>C</v>
      </c>
      <c r="I13" s="64" t="str">
        <f t="shared" si="1"/>
        <v>Mengulang</v>
      </c>
      <c r="K13" s="36" t="str">
        <f t="shared" si="2"/>
        <v>C</v>
      </c>
      <c r="L13" s="64" t="str">
        <f t="shared" si="3"/>
        <v>Mengulang</v>
      </c>
    </row>
    <row r="14" spans="2:15" x14ac:dyDescent="0.25">
      <c r="B14" s="1" t="s">
        <v>55</v>
      </c>
      <c r="F14" s="95">
        <v>10</v>
      </c>
      <c r="G14" s="36">
        <v>58</v>
      </c>
      <c r="H14" s="36" t="str">
        <f t="shared" si="0"/>
        <v>E</v>
      </c>
      <c r="I14" s="64" t="str">
        <f t="shared" si="1"/>
        <v>Tidak Lulus</v>
      </c>
      <c r="K14" s="36" t="str">
        <f t="shared" si="2"/>
        <v>E</v>
      </c>
      <c r="L14" s="64" t="str">
        <f t="shared" si="3"/>
        <v>Tidak Lulus</v>
      </c>
    </row>
    <row r="15" spans="2:15" x14ac:dyDescent="0.25">
      <c r="F15" s="95">
        <v>11</v>
      </c>
      <c r="G15" s="36">
        <v>90</v>
      </c>
      <c r="H15" s="36" t="str">
        <f t="shared" si="0"/>
        <v>B</v>
      </c>
      <c r="I15" s="64" t="str">
        <f t="shared" si="1"/>
        <v>Lulus</v>
      </c>
      <c r="K15" s="36" t="str">
        <f t="shared" si="2"/>
        <v>B</v>
      </c>
      <c r="L15" s="64" t="str">
        <f t="shared" si="3"/>
        <v>Lulus</v>
      </c>
    </row>
    <row r="16" spans="2:15" x14ac:dyDescent="0.25">
      <c r="F16" s="95">
        <v>12</v>
      </c>
      <c r="G16" s="36">
        <v>88</v>
      </c>
      <c r="H16" s="36" t="str">
        <f t="shared" si="0"/>
        <v>B</v>
      </c>
      <c r="I16" s="64" t="str">
        <f t="shared" si="1"/>
        <v>Lulus</v>
      </c>
      <c r="K16" s="36" t="str">
        <f t="shared" si="2"/>
        <v>B</v>
      </c>
      <c r="L16" s="64" t="str">
        <f t="shared" si="3"/>
        <v>Lulus</v>
      </c>
    </row>
    <row r="17" spans="6:12" x14ac:dyDescent="0.25">
      <c r="F17" s="95">
        <v>13</v>
      </c>
      <c r="G17" s="36">
        <v>78</v>
      </c>
      <c r="H17" s="36" t="str">
        <f t="shared" si="0"/>
        <v>C</v>
      </c>
      <c r="I17" s="64" t="str">
        <f t="shared" si="1"/>
        <v>Mengulang</v>
      </c>
      <c r="K17" s="36" t="str">
        <f t="shared" si="2"/>
        <v>C</v>
      </c>
      <c r="L17" s="64" t="str">
        <f t="shared" si="3"/>
        <v>Mengulang</v>
      </c>
    </row>
    <row r="18" spans="6:12" x14ac:dyDescent="0.25">
      <c r="F18" s="95">
        <v>14</v>
      </c>
      <c r="G18" s="36">
        <v>69</v>
      </c>
      <c r="H18" s="36" t="str">
        <f t="shared" si="0"/>
        <v>D</v>
      </c>
      <c r="I18" s="64" t="str">
        <f t="shared" si="1"/>
        <v>Mengulang</v>
      </c>
      <c r="K18" s="36" t="str">
        <f t="shared" si="2"/>
        <v>D</v>
      </c>
      <c r="L18" s="64" t="str">
        <f t="shared" si="3"/>
        <v>Mengulang</v>
      </c>
    </row>
    <row r="19" spans="6:12" x14ac:dyDescent="0.25">
      <c r="F19" s="95">
        <v>15</v>
      </c>
      <c r="G19" s="36">
        <v>95</v>
      </c>
      <c r="H19" s="36" t="str">
        <f t="shared" si="0"/>
        <v>B</v>
      </c>
      <c r="I19" s="64" t="str">
        <f t="shared" si="1"/>
        <v>Lulus</v>
      </c>
      <c r="K19" s="36" t="str">
        <f t="shared" si="2"/>
        <v>B</v>
      </c>
      <c r="L19" s="64" t="str">
        <f t="shared" si="3"/>
        <v>Lulus</v>
      </c>
    </row>
    <row r="20" spans="6:12" hidden="1" x14ac:dyDescent="0.25">
      <c r="F20" s="95">
        <v>16</v>
      </c>
      <c r="G20" s="36">
        <v>72</v>
      </c>
      <c r="H20" s="36" t="str">
        <f t="shared" si="0"/>
        <v>C</v>
      </c>
      <c r="I20" s="64" t="str">
        <f t="shared" ref="I20:I24" si="4">IF(G20&lt;60,"Tidak Lulus",IF(G20&lt;86,"Mengulang","Lulus"))</f>
        <v>Mengulang</v>
      </c>
      <c r="K20" s="36" t="str">
        <f t="shared" ref="K20:K24" si="5">IF(G20&gt;95,"A",IF(G20&gt;85,"B",IF(G20&gt;69,"C",IF(G20&gt;59,"D","E"))))</f>
        <v>C</v>
      </c>
      <c r="L20" s="64" t="str">
        <f t="shared" ref="L20:L24" si="6">IF(G20&gt;85,"Lulus",IF(G20&gt;59,"Mengulang","Tidak Lulus"))</f>
        <v>Mengulang</v>
      </c>
    </row>
    <row r="21" spans="6:12" hidden="1" x14ac:dyDescent="0.25">
      <c r="F21" s="95">
        <v>17</v>
      </c>
      <c r="G21" s="36">
        <v>68</v>
      </c>
      <c r="H21" s="36" t="str">
        <f t="shared" si="0"/>
        <v>D</v>
      </c>
      <c r="I21" s="64" t="str">
        <f t="shared" si="4"/>
        <v>Mengulang</v>
      </c>
      <c r="K21" s="36" t="str">
        <f t="shared" si="5"/>
        <v>D</v>
      </c>
      <c r="L21" s="64" t="str">
        <f t="shared" si="6"/>
        <v>Mengulang</v>
      </c>
    </row>
    <row r="22" spans="6:12" x14ac:dyDescent="0.25">
      <c r="F22" s="95">
        <v>18</v>
      </c>
      <c r="G22" s="36">
        <v>87</v>
      </c>
      <c r="H22" s="36" t="str">
        <f t="shared" si="0"/>
        <v>B</v>
      </c>
      <c r="I22" s="64" t="str">
        <f t="shared" si="4"/>
        <v>Lulus</v>
      </c>
      <c r="K22" s="36" t="str">
        <f t="shared" si="5"/>
        <v>B</v>
      </c>
      <c r="L22" s="64" t="str">
        <f t="shared" si="6"/>
        <v>Lulus</v>
      </c>
    </row>
    <row r="23" spans="6:12" x14ac:dyDescent="0.25">
      <c r="F23" s="95">
        <v>19</v>
      </c>
      <c r="G23" s="36">
        <v>72</v>
      </c>
      <c r="H23" s="36" t="str">
        <f t="shared" si="0"/>
        <v>C</v>
      </c>
      <c r="I23" s="64" t="str">
        <f t="shared" si="4"/>
        <v>Mengulang</v>
      </c>
      <c r="K23" s="36" t="str">
        <f t="shared" si="5"/>
        <v>C</v>
      </c>
      <c r="L23" s="64" t="str">
        <f t="shared" si="6"/>
        <v>Mengulang</v>
      </c>
    </row>
    <row r="24" spans="6:12" x14ac:dyDescent="0.25">
      <c r="F24" s="95">
        <v>20</v>
      </c>
      <c r="G24" s="36">
        <v>57</v>
      </c>
      <c r="H24" s="36" t="str">
        <f t="shared" si="0"/>
        <v>E</v>
      </c>
      <c r="I24" s="64" t="str">
        <f t="shared" si="4"/>
        <v>Tidak Lulus</v>
      </c>
      <c r="K24" s="36" t="str">
        <f t="shared" si="5"/>
        <v>E</v>
      </c>
      <c r="L24" s="64" t="str">
        <f t="shared" si="6"/>
        <v>Tidak Lulus</v>
      </c>
    </row>
    <row r="25" spans="6:12" x14ac:dyDescent="0.25">
      <c r="F25" s="95">
        <v>21</v>
      </c>
      <c r="G25" s="36">
        <v>87</v>
      </c>
      <c r="H25" s="36" t="str">
        <f t="shared" ref="H25:H26" si="7">IF(G25&lt;60,"E",IF(G25&lt;70,"D",IF(G25&lt;86,"C",IF(G25&lt;96,"B","A"))))</f>
        <v>B</v>
      </c>
      <c r="I25" s="64" t="str">
        <f t="shared" ref="I25:I26" si="8">IF(G25&lt;60,"Tidak Lulus",IF(G25&lt;86,"Mengulang","Lulus"))</f>
        <v>Lulus</v>
      </c>
      <c r="K25" s="36" t="str">
        <f t="shared" ref="K25:K26" si="9">IF(G25&gt;95,"A",IF(G25&gt;85,"B",IF(G25&gt;69,"C",IF(G25&gt;59,"D","E"))))</f>
        <v>B</v>
      </c>
      <c r="L25" s="64" t="str">
        <f t="shared" ref="L25:L26" si="10">IF(G25&gt;85,"Lulus",IF(G25&gt;59,"Mengulang","Tidak Lulus"))</f>
        <v>Lulus</v>
      </c>
    </row>
    <row r="26" spans="6:12" x14ac:dyDescent="0.25">
      <c r="F26" s="95">
        <v>22</v>
      </c>
      <c r="G26" s="36">
        <v>94</v>
      </c>
      <c r="H26" s="36" t="str">
        <f t="shared" si="7"/>
        <v>B</v>
      </c>
      <c r="I26" s="93" t="str">
        <f t="shared" si="8"/>
        <v>Lulus</v>
      </c>
      <c r="K26" s="36" t="str">
        <f t="shared" si="9"/>
        <v>B</v>
      </c>
      <c r="L26" s="64" t="str">
        <f t="shared" si="10"/>
        <v>Lulus</v>
      </c>
    </row>
    <row r="27" spans="6:12" ht="15" customHeight="1" x14ac:dyDescent="0.25">
      <c r="I27" s="94" t="str">
        <f ca="1">_xlfn.FORMULATEXT(I26)</f>
        <v>=IF(G26&lt;60;"Tidak Lulus";IF(G26&lt;86;"Mengulang";"Lulus"))</v>
      </c>
    </row>
    <row r="28" spans="6:12" ht="19.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LOGIKA</vt:lpstr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KASUS3!Hujan</vt:lpstr>
      <vt:lpstr>KASUS3!Mal</vt:lpstr>
      <vt:lpstr>KASUS3!Nonton</vt:lpstr>
      <vt:lpstr>WARNA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2015-01-02T00:58:45Z</dcterms:created>
  <dcterms:modified xsi:type="dcterms:W3CDTF">2019-05-29T07:28:35Z</dcterms:modified>
</cp:coreProperties>
</file>